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 Barcliff\Downloads\"/>
    </mc:Choice>
  </mc:AlternateContent>
  <xr:revisionPtr revIDLastSave="0" documentId="8_{745D67A7-AF97-4F6B-9D5C-AE7DF8DF1481}" xr6:coauthVersionLast="47" xr6:coauthVersionMax="47" xr10:uidLastSave="{00000000-0000-0000-0000-000000000000}"/>
  <bookViews>
    <workbookView xWindow="11220" yWindow="2040" windowWidth="8985" windowHeight="7875" xr2:uid="{00000000-000D-0000-FFFF-FFFF00000000}"/>
  </bookViews>
  <sheets>
    <sheet name="Instructions" sheetId="3" r:id="rId1"/>
    <sheet name="Excel case template" sheetId="2" r:id="rId2"/>
    <sheet name="Excel case template extra" sheetId="4" r:id="rId3"/>
  </sheets>
  <externalReferences>
    <externalReference r:id="rId4"/>
    <externalReference r:id="rId5"/>
    <externalReference r:id="rId6"/>
    <externalReference r:id="rId7"/>
  </externalReferences>
  <definedNames>
    <definedName name="__123Graph_A" hidden="1">'[1]REITs &amp; S&amp;P'!$E$11:$E$31</definedName>
    <definedName name="__123Graph_X" hidden="1">'[1]REITs &amp; S&amp;P'!$D$11:$D$31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Table1_In1" hidden="1">[3]A!$F$60</definedName>
    <definedName name="_Table1_Out" hidden="1">[3]A!$C$134:$E$141</definedName>
    <definedName name="Class_A">'[4]Ch20 CMBS'!$K$11</definedName>
    <definedName name="Class_B">'[4]Ch20 CMBS'!$K$16</definedName>
    <definedName name="ClassA_Coupon">'[4]Ch20 CMBS'!$I$11</definedName>
    <definedName name="ClassB_Coupon">'[4]Ch20 CMBS'!$I$16</definedName>
    <definedName name="Default_property_Price">'[4]Ch20 CMBS'!$F$4</definedName>
    <definedName name="Interest_rate">'[4]Ch20 CMBS'!$C$5</definedName>
    <definedName name="Maturity">'[4]Ch20 CMBS'!$C$6</definedName>
    <definedName name="Mortgages">'[4]Ch20 CMBS'!$C$4</definedName>
    <definedName name="_xlnm.Print_Area" localSheetId="1">'Excel case template'!$A$1:$D$31</definedName>
    <definedName name="_xlnm.Print_Area" localSheetId="2">'Excel case template extra'!$A$1:$D$31</definedName>
    <definedName name="_xlnm.Print_Area" localSheetId="0">Instructions!$A$1:$D$15</definedName>
    <definedName name="Residual">'[4]Ch20 CMBS'!$K$18</definedName>
    <definedName name="Total_Asset">'[4]Ch20 CMBS'!$K$20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4" l="1"/>
  <c r="B17" i="4"/>
  <c r="C14" i="4"/>
  <c r="B14" i="4" s="1"/>
  <c r="B13" i="4"/>
  <c r="B18" i="2"/>
  <c r="B17" i="2"/>
  <c r="C14" i="2"/>
  <c r="B14" i="2" s="1"/>
  <c r="B13" i="2"/>
  <c r="AJ62" i="4" l="1"/>
  <c r="AI62" i="4"/>
  <c r="AH62" i="4"/>
  <c r="AG62" i="4"/>
  <c r="AF62" i="4"/>
  <c r="AD59" i="4"/>
  <c r="AD52" i="4"/>
  <c r="AG47" i="4"/>
  <c r="AF47" i="4"/>
  <c r="AK46" i="4"/>
  <c r="AJ46" i="4"/>
  <c r="AI46" i="4"/>
  <c r="AH46" i="4"/>
  <c r="AG46" i="4"/>
  <c r="AF46" i="4"/>
  <c r="AD43" i="4"/>
  <c r="AK41" i="4"/>
  <c r="AJ41" i="4"/>
  <c r="AI41" i="4"/>
  <c r="AH41" i="4"/>
  <c r="AK40" i="4"/>
  <c r="AJ40" i="4"/>
  <c r="AI40" i="4"/>
  <c r="AH40" i="4"/>
  <c r="AK39" i="4"/>
  <c r="AJ39" i="4"/>
  <c r="AJ42" i="4" s="1"/>
  <c r="AI39" i="4"/>
  <c r="AI42" i="4" s="1"/>
  <c r="AH39" i="4"/>
  <c r="AH42" i="4" s="1"/>
  <c r="AD27" i="4"/>
  <c r="AF24" i="4"/>
  <c r="AG23" i="4"/>
  <c r="AG22" i="4"/>
  <c r="AG21" i="4"/>
  <c r="AG20" i="4"/>
  <c r="AG19" i="4"/>
  <c r="AE15" i="4"/>
  <c r="AE5" i="4" s="1"/>
  <c r="AD15" i="4"/>
  <c r="AF15" i="4" s="1"/>
  <c r="AE63" i="4"/>
  <c r="AF10" i="4"/>
  <c r="AD8" i="4"/>
  <c r="AF6" i="4"/>
  <c r="AK42" i="4" l="1"/>
  <c r="AK43" i="4" s="1"/>
  <c r="AK47" i="4" s="1"/>
  <c r="AK48" i="4" s="1"/>
  <c r="AF48" i="4"/>
  <c r="AG48" i="4"/>
  <c r="AG24" i="4"/>
  <c r="AG6" i="4" s="1"/>
  <c r="AH43" i="4"/>
  <c r="AH47" i="4" s="1"/>
  <c r="AH48" i="4" s="1"/>
  <c r="AI43" i="4"/>
  <c r="AI47" i="4" s="1"/>
  <c r="AI48" i="4" s="1"/>
  <c r="AJ43" i="4"/>
  <c r="AJ47" i="4" s="1"/>
  <c r="AJ48" i="4" s="1"/>
  <c r="AF5" i="4"/>
  <c r="AF7" i="4" s="1"/>
  <c r="AG15" i="4"/>
  <c r="AG5" i="4" s="1"/>
  <c r="AG10" i="4"/>
  <c r="AD5" i="4"/>
  <c r="C15" i="3"/>
  <c r="AG7" i="4" l="1"/>
  <c r="AF8" i="4"/>
  <c r="AF9" i="4" s="1"/>
  <c r="AD27" i="2"/>
  <c r="AF27" i="4" l="1"/>
  <c r="AF11" i="4" s="1"/>
  <c r="AF12" i="4" s="1"/>
  <c r="AG8" i="4"/>
  <c r="AG9" i="4" s="1"/>
  <c r="AG27" i="4" l="1"/>
  <c r="AG11" i="4" s="1"/>
  <c r="AG12" i="4" s="1"/>
  <c r="AE15" i="2"/>
  <c r="AD15" i="2"/>
  <c r="AD5" i="2" s="1"/>
  <c r="AJ62" i="2" l="1"/>
  <c r="AI62" i="2"/>
  <c r="AH62" i="2"/>
  <c r="AG62" i="2"/>
  <c r="AF62" i="2"/>
  <c r="AD59" i="2"/>
  <c r="AD52" i="2"/>
  <c r="AD43" i="2"/>
  <c r="AE5" i="2"/>
  <c r="AG21" i="2"/>
  <c r="AG20" i="2"/>
  <c r="AG19" i="2"/>
  <c r="AE63" i="2"/>
  <c r="AD8" i="2"/>
  <c r="AF15" i="2"/>
  <c r="AF5" i="2" s="1"/>
  <c r="AG15" i="2" l="1"/>
  <c r="AG5" i="2" l="1"/>
  <c r="AG22" i="2" l="1"/>
  <c r="AF24" i="2" l="1"/>
  <c r="AF6" i="2" s="1"/>
  <c r="AF7" i="2" s="1"/>
  <c r="AF8" i="2" s="1"/>
  <c r="AG23" i="2"/>
  <c r="AF10" i="2" l="1"/>
  <c r="AG24" i="2"/>
  <c r="AG10" i="2" s="1"/>
  <c r="AF9" i="2"/>
  <c r="AJ41" i="2"/>
  <c r="AK41" i="2"/>
  <c r="AI41" i="2"/>
  <c r="AH41" i="2"/>
  <c r="AG6" i="2" l="1"/>
  <c r="AG7" i="2" s="1"/>
  <c r="AG8" i="2" s="1"/>
  <c r="AG9" i="2" s="1"/>
  <c r="AF27" i="2"/>
  <c r="AF11" i="2" s="1"/>
  <c r="AF12" i="2" s="1"/>
  <c r="AG27" i="2" l="1"/>
  <c r="AG11" i="2" s="1"/>
  <c r="AG12" i="2" s="1"/>
  <c r="AH39" i="2" l="1"/>
  <c r="AG46" i="2"/>
  <c r="AF46" i="2"/>
  <c r="AH46" i="2" l="1"/>
  <c r="AI39" i="2"/>
  <c r="AK39" i="2" l="1"/>
  <c r="AJ39" i="2"/>
  <c r="AI46" i="2"/>
  <c r="AK46" i="2"/>
  <c r="AJ46" i="2" l="1"/>
  <c r="AF47" i="2" l="1"/>
  <c r="AF48" i="2" s="1"/>
  <c r="AG47" i="2" l="1"/>
  <c r="AG48" i="2" s="1"/>
  <c r="AH40" i="2" l="1"/>
  <c r="AH42" i="2" s="1"/>
  <c r="AH43" i="2" s="1"/>
  <c r="AH47" i="2" s="1"/>
  <c r="AH48" i="2" s="1"/>
  <c r="AI40" i="2" l="1"/>
  <c r="AI42" i="2" s="1"/>
  <c r="AI43" i="2" s="1"/>
  <c r="AI47" i="2" s="1"/>
  <c r="AI48" i="2" s="1"/>
  <c r="AJ40" i="2" l="1"/>
  <c r="AJ42" i="2" s="1"/>
  <c r="AJ43" i="2" s="1"/>
  <c r="AJ47" i="2" s="1"/>
  <c r="AJ48" i="2" s="1"/>
  <c r="AK40" i="2" l="1"/>
  <c r="AK42" i="2" s="1"/>
  <c r="AK43" i="2" s="1"/>
  <c r="AK47" i="2" s="1"/>
  <c r="AK48" i="2" s="1"/>
</calcChain>
</file>

<file path=xl/sharedStrings.xml><?xml version="1.0" encoding="utf-8"?>
<sst xmlns="http://schemas.openxmlformats.org/spreadsheetml/2006/main" count="235" uniqueCount="114">
  <si>
    <t>Revenue</t>
  </si>
  <si>
    <t>Effective Gross Income</t>
  </si>
  <si>
    <t>Property taxes</t>
  </si>
  <si>
    <t>Management fees</t>
  </si>
  <si>
    <t>Insurance</t>
  </si>
  <si>
    <t>Maintenance</t>
  </si>
  <si>
    <t>Janitorial</t>
  </si>
  <si>
    <t>Proforma - projected statement for six years</t>
  </si>
  <si>
    <t>Triple Net Rent Income</t>
  </si>
  <si>
    <t>Year 1</t>
  </si>
  <si>
    <t>Gross Potential Income</t>
  </si>
  <si>
    <t>Less Nonreimburseable Expenses</t>
  </si>
  <si>
    <t>Common Area Maintenace (CAM) detail</t>
  </si>
  <si>
    <t>Landscaping</t>
  </si>
  <si>
    <t>CAM Total</t>
  </si>
  <si>
    <t>Nonreimburseable Expense detail</t>
  </si>
  <si>
    <t>Less Reimburseable CAM</t>
  </si>
  <si>
    <t>Plus Reimburseable CAM</t>
  </si>
  <si>
    <t>Net Operating Income (NOI)</t>
  </si>
  <si>
    <t>Rent detail</t>
  </si>
  <si>
    <t>Rate</t>
  </si>
  <si>
    <t>Yearly Increase</t>
  </si>
  <si>
    <t>sq ft</t>
  </si>
  <si>
    <t>Occupancy:</t>
  </si>
  <si>
    <t>Rentable Area:</t>
  </si>
  <si>
    <t># of tenants:</t>
  </si>
  <si>
    <t>Vacancy:</t>
  </si>
  <si>
    <t>Cost:</t>
  </si>
  <si>
    <t>Equity:</t>
  </si>
  <si>
    <t>Debt:</t>
  </si>
  <si>
    <t>Loan Term:</t>
  </si>
  <si>
    <t>Loan Rate:</t>
  </si>
  <si>
    <t>yrs</t>
  </si>
  <si>
    <t>Depreciable Amount:</t>
  </si>
  <si>
    <t>Depreciable Term:</t>
  </si>
  <si>
    <t>Cash flow from operations</t>
  </si>
  <si>
    <t>Net operating Income (NOI)</t>
  </si>
  <si>
    <t>Before tax cash flow</t>
  </si>
  <si>
    <t>Less mortgage balance</t>
  </si>
  <si>
    <t>Less Vacancy</t>
  </si>
  <si>
    <t>Year 2</t>
  </si>
  <si>
    <t>Year 3</t>
  </si>
  <si>
    <t>Year 4</t>
  </si>
  <si>
    <t>Year 5</t>
  </si>
  <si>
    <t>Year 6</t>
  </si>
  <si>
    <t>Cap Rate for Sale:</t>
  </si>
  <si>
    <t>Before tax cash flow from sale</t>
  </si>
  <si>
    <t>Sales proceeds</t>
  </si>
  <si>
    <t>cap rate</t>
  </si>
  <si>
    <t>Taxable Income</t>
  </si>
  <si>
    <t>Less interest expense</t>
  </si>
  <si>
    <t>Less debt service</t>
  </si>
  <si>
    <t>Less depreciation expense</t>
  </si>
  <si>
    <t>Income tax</t>
  </si>
  <si>
    <t>Taxable income</t>
  </si>
  <si>
    <t>Income Tax Rate:</t>
  </si>
  <si>
    <t>Before tax cash flow (operations)</t>
  </si>
  <si>
    <t>After tax cash flow (operations)</t>
  </si>
  <si>
    <t>Less income tax</t>
  </si>
  <si>
    <t>Original cost basis</t>
  </si>
  <si>
    <t>Less accumulated depreciation</t>
  </si>
  <si>
    <t>Adjusted basis</t>
  </si>
  <si>
    <t>Amount subject to capital gain</t>
  </si>
  <si>
    <t>Capital gain tax</t>
  </si>
  <si>
    <t>Capital Gain Tax Rate:</t>
  </si>
  <si>
    <t>After tax cash flow from sale at end of year 5</t>
  </si>
  <si>
    <t>Cash flows by year</t>
  </si>
  <si>
    <t>After tax operations</t>
  </si>
  <si>
    <t>After tax sale of property</t>
  </si>
  <si>
    <t>Total after tax cash flow</t>
  </si>
  <si>
    <t>Internal Rate of Return</t>
  </si>
  <si>
    <t>Year 0</t>
  </si>
  <si>
    <t>Debt coverage ratio</t>
  </si>
  <si>
    <t>Equity investment</t>
  </si>
  <si>
    <t>Property details</t>
  </si>
  <si>
    <t>Lease term:</t>
  </si>
  <si>
    <t>per sq ft</t>
  </si>
  <si>
    <t>Rental Rate Year 1:</t>
  </si>
  <si>
    <t>Yearly Increase:</t>
  </si>
  <si>
    <t>a.</t>
  </si>
  <si>
    <t>b.</t>
  </si>
  <si>
    <t>c.</t>
  </si>
  <si>
    <t>d.</t>
  </si>
  <si>
    <t>Depreciation schedule that is complete at least through the first six years</t>
  </si>
  <si>
    <t>e.</t>
  </si>
  <si>
    <t>f.</t>
  </si>
  <si>
    <t>g.</t>
  </si>
  <si>
    <t>You can earn points with correct answers for:</t>
  </si>
  <si>
    <t>NOI for each of first six years</t>
  </si>
  <si>
    <t>Debt coverage ratio for each of first six years</t>
  </si>
  <si>
    <t>After tax cash flow from operations for each of first five years</t>
  </si>
  <si>
    <t>After tax cash flow from the sale at the end of year five</t>
  </si>
  <si>
    <t>IRR based on equity investment</t>
  </si>
  <si>
    <t>h.</t>
  </si>
  <si>
    <t>Total</t>
  </si>
  <si>
    <t>Amortization table that is complete at least through the first 72 months</t>
  </si>
  <si>
    <t>I have left you sufficient columns to create (or copy)</t>
  </si>
  <si>
    <t>your Amortization Schedule and Depreciation Schedule.</t>
  </si>
  <si>
    <t>To the far right (beginning in column AC), you will find</t>
  </si>
  <si>
    <t>Amortization Schedule</t>
  </si>
  <si>
    <t>Depreciation Schedule</t>
  </si>
  <si>
    <t>Management Fee:</t>
  </si>
  <si>
    <t>Use the property details for the described office building property to complete the various schedules.</t>
  </si>
  <si>
    <t>Office Building</t>
  </si>
  <si>
    <t>100,000 Sq Ft</t>
  </si>
  <si>
    <t>There are 20 point available for this excel case.</t>
  </si>
  <si>
    <t>Save your file in this format: Excel Case 2 FirstInitialLastName</t>
  </si>
  <si>
    <t>FINA 455 - Excel Case #2 - Fall 2021</t>
  </si>
  <si>
    <t>Land Value:</t>
  </si>
  <si>
    <t>original template</t>
  </si>
  <si>
    <t>have partially been done to get you started.</t>
  </si>
  <si>
    <t>the six year Proforma to complete.  Years 1 and 2</t>
  </si>
  <si>
    <t>I have provided an extra copy of the template in case</t>
  </si>
  <si>
    <t>you accidentally delete any rows or formulas.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</si>
</sst>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1"/>
    <xf numFmtId="0" fontId="1" fillId="0" borderId="0" xfId="0" applyFont="1"/>
    <xf numFmtId="43" fontId="0" fillId="0" borderId="0" xfId="0" applyNumberFormat="1"/>
    <xf numFmtId="0" fontId="0" fillId="0" borderId="0" xfId="0" applyAlignment="1">
      <alignment horizontal="right"/>
    </xf>
    <xf numFmtId="41" fontId="0" fillId="0" borderId="0" xfId="0" applyNumberFormat="1"/>
    <xf numFmtId="44" fontId="0" fillId="0" borderId="0" xfId="0" applyNumberFormat="1"/>
    <xf numFmtId="41" fontId="1" fillId="0" borderId="0" xfId="0" applyNumberFormat="1" applyFont="1"/>
    <xf numFmtId="0" fontId="4" fillId="0" borderId="0" xfId="1" applyFont="1"/>
    <xf numFmtId="0" fontId="6" fillId="0" borderId="0" xfId="1" applyFont="1" applyAlignment="1">
      <alignment horizontal="right"/>
    </xf>
    <xf numFmtId="43" fontId="2" fillId="0" borderId="0" xfId="1" applyNumberFormat="1"/>
    <xf numFmtId="41" fontId="7" fillId="0" borderId="0" xfId="1" applyNumberFormat="1" applyFont="1"/>
    <xf numFmtId="0" fontId="7" fillId="0" borderId="0" xfId="1" applyFont="1"/>
    <xf numFmtId="0" fontId="2" fillId="0" borderId="0" xfId="1" applyAlignment="1">
      <alignment horizontal="center"/>
    </xf>
    <xf numFmtId="10" fontId="7" fillId="0" borderId="0" xfId="1" applyNumberFormat="1" applyFont="1"/>
    <xf numFmtId="0" fontId="1" fillId="0" borderId="1" xfId="0" applyFont="1" applyBorder="1"/>
    <xf numFmtId="0" fontId="0" fillId="0" borderId="1" xfId="0" applyBorder="1"/>
    <xf numFmtId="41" fontId="0" fillId="0" borderId="1" xfId="0" applyNumberFormat="1" applyBorder="1"/>
    <xf numFmtId="0" fontId="2" fillId="0" borderId="1" xfId="1" applyBorder="1"/>
    <xf numFmtId="10" fontId="7" fillId="0" borderId="1" xfId="1" applyNumberFormat="1" applyFont="1" applyBorder="1"/>
    <xf numFmtId="10" fontId="7" fillId="0" borderId="1" xfId="1" applyNumberFormat="1" applyFont="1" applyBorder="1" applyAlignment="1">
      <alignment horizontal="right"/>
    </xf>
    <xf numFmtId="0" fontId="6" fillId="0" borderId="1" xfId="1" applyFont="1" applyBorder="1"/>
    <xf numFmtId="41" fontId="8" fillId="0" borderId="1" xfId="1" applyNumberFormat="1" applyFont="1" applyBorder="1"/>
    <xf numFmtId="10" fontId="0" fillId="0" borderId="1" xfId="0" applyNumberFormat="1" applyBorder="1"/>
    <xf numFmtId="41" fontId="1" fillId="0" borderId="1" xfId="0" applyNumberFormat="1" applyFont="1" applyBorder="1"/>
    <xf numFmtId="41" fontId="7" fillId="0" borderId="1" xfId="1" applyNumberFormat="1" applyFont="1" applyBorder="1"/>
    <xf numFmtId="0" fontId="9" fillId="0" borderId="1" xfId="1" applyFont="1" applyBorder="1"/>
    <xf numFmtId="0" fontId="7" fillId="0" borderId="1" xfId="1" applyFont="1" applyBorder="1"/>
    <xf numFmtId="43" fontId="0" fillId="0" borderId="1" xfId="0" applyNumberFormat="1" applyBorder="1"/>
    <xf numFmtId="0" fontId="8" fillId="0" borderId="1" xfId="1" applyFont="1" applyBorder="1"/>
    <xf numFmtId="0" fontId="1" fillId="0" borderId="2" xfId="0" applyFont="1" applyBorder="1"/>
    <xf numFmtId="0" fontId="0" fillId="0" borderId="3" xfId="0" applyBorder="1"/>
    <xf numFmtId="43" fontId="0" fillId="0" borderId="3" xfId="0" applyNumberFormat="1" applyBorder="1"/>
    <xf numFmtId="43" fontId="0" fillId="0" borderId="4" xfId="0" applyNumberFormat="1" applyBorder="1"/>
    <xf numFmtId="0" fontId="0" fillId="0" borderId="5" xfId="0" applyBorder="1"/>
    <xf numFmtId="41" fontId="0" fillId="0" borderId="6" xfId="0" applyNumberFormat="1" applyBorder="1"/>
    <xf numFmtId="0" fontId="1" fillId="0" borderId="5" xfId="0" applyFont="1" applyBorder="1"/>
    <xf numFmtId="41" fontId="8" fillId="0" borderId="6" xfId="1" applyNumberFormat="1" applyFont="1" applyBorder="1"/>
    <xf numFmtId="0" fontId="7" fillId="0" borderId="5" xfId="1" applyFont="1" applyBorder="1"/>
    <xf numFmtId="0" fontId="8" fillId="0" borderId="7" xfId="1" applyFont="1" applyBorder="1"/>
    <xf numFmtId="0" fontId="2" fillId="0" borderId="8" xfId="1" applyBorder="1"/>
    <xf numFmtId="0" fontId="2" fillId="0" borderId="3" xfId="1" applyBorder="1"/>
    <xf numFmtId="0" fontId="9" fillId="0" borderId="3" xfId="1" applyFont="1" applyBorder="1"/>
    <xf numFmtId="43" fontId="1" fillId="0" borderId="3" xfId="0" applyNumberFormat="1" applyFont="1" applyBorder="1"/>
    <xf numFmtId="43" fontId="0" fillId="0" borderId="6" xfId="0" applyNumberFormat="1" applyBorder="1"/>
    <xf numFmtId="41" fontId="1" fillId="0" borderId="6" xfId="0" applyNumberFormat="1" applyFont="1" applyBorder="1"/>
    <xf numFmtId="0" fontId="0" fillId="0" borderId="7" xfId="0" applyBorder="1"/>
    <xf numFmtId="10" fontId="0" fillId="0" borderId="8" xfId="0" applyNumberFormat="1" applyBorder="1"/>
    <xf numFmtId="41" fontId="1" fillId="0" borderId="8" xfId="0" applyNumberFormat="1" applyFont="1" applyBorder="1"/>
    <xf numFmtId="41" fontId="1" fillId="0" borderId="9" xfId="0" applyNumberFormat="1" applyFont="1" applyBorder="1"/>
    <xf numFmtId="41" fontId="0" fillId="0" borderId="3" xfId="0" applyNumberFormat="1" applyBorder="1"/>
    <xf numFmtId="44" fontId="0" fillId="0" borderId="3" xfId="0" applyNumberFormat="1" applyBorder="1"/>
    <xf numFmtId="0" fontId="0" fillId="0" borderId="4" xfId="0" applyBorder="1"/>
    <xf numFmtId="0" fontId="1" fillId="0" borderId="7" xfId="0" applyFont="1" applyBorder="1"/>
    <xf numFmtId="0" fontId="1" fillId="0" borderId="8" xfId="0" applyFont="1" applyBorder="1"/>
    <xf numFmtId="0" fontId="7" fillId="0" borderId="3" xfId="1" applyFont="1" applyBorder="1"/>
    <xf numFmtId="41" fontId="7" fillId="0" borderId="6" xfId="1" applyNumberFormat="1" applyFont="1" applyBorder="1"/>
    <xf numFmtId="0" fontId="7" fillId="0" borderId="7" xfId="1" applyFont="1" applyBorder="1"/>
    <xf numFmtId="10" fontId="7" fillId="0" borderId="8" xfId="1" applyNumberFormat="1" applyFont="1" applyBorder="1"/>
    <xf numFmtId="0" fontId="7" fillId="0" borderId="8" xfId="1" applyFont="1" applyBorder="1"/>
    <xf numFmtId="41" fontId="7" fillId="0" borderId="8" xfId="1" applyNumberFormat="1" applyFont="1" applyBorder="1"/>
    <xf numFmtId="41" fontId="7" fillId="0" borderId="9" xfId="1" applyNumberFormat="1" applyFont="1" applyBorder="1"/>
    <xf numFmtId="0" fontId="8" fillId="0" borderId="2" xfId="1" applyFont="1" applyBorder="1"/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41" fontId="10" fillId="0" borderId="1" xfId="1" applyNumberFormat="1" applyFont="1" applyBorder="1"/>
    <xf numFmtId="41" fontId="10" fillId="0" borderId="6" xfId="1" applyNumberFormat="1" applyFont="1" applyBorder="1"/>
    <xf numFmtId="0" fontId="7" fillId="0" borderId="4" xfId="1" applyFont="1" applyBorder="1"/>
    <xf numFmtId="0" fontId="7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9" fontId="7" fillId="0" borderId="1" xfId="1" applyNumberFormat="1" applyFont="1" applyBorder="1"/>
    <xf numFmtId="9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/>
    <xf numFmtId="44" fontId="7" fillId="0" borderId="1" xfId="1" applyNumberFormat="1" applyFont="1" applyBorder="1"/>
    <xf numFmtId="0" fontId="5" fillId="0" borderId="1" xfId="1" applyFont="1" applyBorder="1"/>
    <xf numFmtId="0" fontId="7" fillId="0" borderId="6" xfId="1" applyFont="1" applyBorder="1"/>
    <xf numFmtId="0" fontId="10" fillId="0" borderId="8" xfId="1" applyFont="1" applyBorder="1"/>
    <xf numFmtId="43" fontId="13" fillId="0" borderId="8" xfId="1" applyNumberFormat="1" applyFont="1" applyBorder="1"/>
    <xf numFmtId="43" fontId="13" fillId="0" borderId="9" xfId="1" applyNumberFormat="1" applyFont="1" applyBorder="1"/>
    <xf numFmtId="41" fontId="8" fillId="0" borderId="9" xfId="1" applyNumberFormat="1" applyFont="1" applyBorder="1"/>
    <xf numFmtId="0" fontId="7" fillId="0" borderId="9" xfId="1" applyFont="1" applyBorder="1"/>
    <xf numFmtId="44" fontId="7" fillId="0" borderId="1" xfId="5" applyFont="1" applyBorder="1"/>
    <xf numFmtId="42" fontId="7" fillId="0" borderId="1" xfId="5" applyNumberFormat="1" applyFont="1" applyBorder="1"/>
    <xf numFmtId="42" fontId="7" fillId="0" borderId="1" xfId="1" applyNumberFormat="1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3" fontId="0" fillId="0" borderId="0" xfId="0" applyNumberFormat="1"/>
    <xf numFmtId="3" fontId="1" fillId="0" borderId="0" xfId="0" applyNumberFormat="1" applyFont="1"/>
    <xf numFmtId="0" fontId="14" fillId="0" borderId="0" xfId="0" applyFont="1"/>
    <xf numFmtId="44" fontId="11" fillId="0" borderId="1" xfId="1" applyNumberFormat="1" applyFont="1" applyBorder="1"/>
    <xf numFmtId="164" fontId="0" fillId="0" borderId="0" xfId="0" applyNumberFormat="1"/>
    <xf numFmtId="164" fontId="1" fillId="0" borderId="0" xfId="0" applyNumberFormat="1" applyFont="1"/>
    <xf numFmtId="41" fontId="2" fillId="0" borderId="0" xfId="1" applyNumberFormat="1"/>
  </cellXfs>
  <cellStyles count="6">
    <cellStyle name="Comma 2" xfId="4" xr:uid="{00000000-0005-0000-0000-000000000000}"/>
    <cellStyle name="Currency" xfId="5" builtinId="4"/>
    <cellStyle name="Currency 2" xfId="2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IO-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C%20Upstate%202018%20Green\bBADM_398_Fall2018_RealEstate\Classwork\Chapter%209%20Classwork_Effective%20Annual%20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</sheetNames>
    <sheetDataSet>
      <sheetData sheetId="0"/>
      <sheetData sheetId="1">
        <row r="11">
          <cell r="D11">
            <v>0.10256580965724643</v>
          </cell>
          <cell r="E11">
            <v>3.9374304347826114E-2</v>
          </cell>
          <cell r="F11">
            <v>3.9374304347826112</v>
          </cell>
        </row>
        <row r="12">
          <cell r="D12">
            <v>9.9699466842594398E-2</v>
          </cell>
          <cell r="E12">
            <v>3.9434344565217411E-2</v>
          </cell>
          <cell r="F12">
            <v>3.9434344565217412</v>
          </cell>
        </row>
        <row r="13">
          <cell r="D13">
            <v>9.6926697633896594E-2</v>
          </cell>
          <cell r="E13">
            <v>3.9494384782608721E-2</v>
          </cell>
          <cell r="F13">
            <v>3.949438478260872</v>
          </cell>
        </row>
        <row r="14">
          <cell r="D14">
            <v>9.4255760498720725E-2</v>
          </cell>
          <cell r="E14">
            <v>3.9554425000000018E-2</v>
          </cell>
          <cell r="F14">
            <v>3.955442500000002</v>
          </cell>
        </row>
        <row r="15">
          <cell r="D15">
            <v>9.1695554459503378E-2</v>
          </cell>
          <cell r="E15">
            <v>3.9614465217391329E-2</v>
          </cell>
          <cell r="F15">
            <v>3.9614465217391328</v>
          </cell>
        </row>
        <row r="16">
          <cell r="D16">
            <v>8.9255608650344487E-2</v>
          </cell>
          <cell r="E16">
            <v>3.9674505434782625E-2</v>
          </cell>
          <cell r="F16">
            <v>3.9674505434782628</v>
          </cell>
        </row>
        <row r="17">
          <cell r="D17">
            <v>8.6946048161577236E-2</v>
          </cell>
          <cell r="E17">
            <v>3.9734545652173922E-2</v>
          </cell>
          <cell r="F17">
            <v>3.9734545652173923</v>
          </cell>
        </row>
        <row r="18">
          <cell r="D18">
            <v>8.4777529769104062E-2</v>
          </cell>
          <cell r="E18">
            <v>3.9794585869565233E-2</v>
          </cell>
          <cell r="F18">
            <v>3.9794585869565231</v>
          </cell>
        </row>
        <row r="19">
          <cell r="D19">
            <v>8.2761141026761451E-2</v>
          </cell>
          <cell r="E19">
            <v>3.9854626086956536E-2</v>
          </cell>
          <cell r="F19">
            <v>3.9854626086956535</v>
          </cell>
        </row>
        <row r="20">
          <cell r="D20">
            <v>8.0908256821018112E-2</v>
          </cell>
          <cell r="E20">
            <v>3.991466630434784E-2</v>
          </cell>
          <cell r="F20">
            <v>3.9914666304347839</v>
          </cell>
        </row>
        <row r="21">
          <cell r="D21">
            <v>7.9230349153871005E-2</v>
          </cell>
          <cell r="E21">
            <v>3.9974706521739137E-2</v>
          </cell>
          <cell r="F21">
            <v>3.9974706521739138</v>
          </cell>
        </row>
        <row r="22">
          <cell r="D22">
            <v>7.7738748894852619E-2</v>
          </cell>
          <cell r="E22">
            <v>4.0034746739130447E-2</v>
          </cell>
          <cell r="F22">
            <v>4.0034746739130451</v>
          </cell>
        </row>
        <row r="23">
          <cell r="D23">
            <v>7.6444362642995103E-2</v>
          </cell>
          <cell r="E23">
            <v>4.0094786956521744E-2</v>
          </cell>
          <cell r="F23">
            <v>4.0094786956521746</v>
          </cell>
        </row>
        <row r="24">
          <cell r="D24">
            <v>7.5357353506573591E-2</v>
          </cell>
          <cell r="E24">
            <v>4.0154827173913048E-2</v>
          </cell>
          <cell r="F24">
            <v>4.015482717391305</v>
          </cell>
        </row>
        <row r="25">
          <cell r="D25">
            <v>7.4486800995879857E-2</v>
          </cell>
          <cell r="E25">
            <v>4.0214867391304351E-2</v>
          </cell>
          <cell r="F25">
            <v>4.0214867391304354</v>
          </cell>
        </row>
        <row r="26">
          <cell r="D26">
            <v>7.3840361355759068E-2</v>
          </cell>
          <cell r="E26">
            <v>4.0274907608695655E-2</v>
          </cell>
          <cell r="F26">
            <v>4.0274907608695658</v>
          </cell>
        </row>
        <row r="27">
          <cell r="D27">
            <v>7.3423954232678723E-2</v>
          </cell>
          <cell r="E27">
            <v>4.0334947826086959E-2</v>
          </cell>
          <cell r="F27">
            <v>4.0334947826086962</v>
          </cell>
        </row>
        <row r="28">
          <cell r="D28">
            <v>7.3241503211226341E-2</v>
          </cell>
          <cell r="E28">
            <v>4.0394988043478255E-2</v>
          </cell>
          <cell r="F28">
            <v>4.0394988043478257</v>
          </cell>
        </row>
        <row r="29">
          <cell r="D29">
            <v>7.329475545754835E-2</v>
          </cell>
          <cell r="E29">
            <v>4.0455028260869566E-2</v>
          </cell>
          <cell r="F29">
            <v>4.045502826086957</v>
          </cell>
        </row>
        <row r="30">
          <cell r="D30">
            <v>7.358319923724238E-2</v>
          </cell>
          <cell r="E30">
            <v>4.0515068478260863E-2</v>
          </cell>
          <cell r="F30">
            <v>4.0515068478260865</v>
          </cell>
        </row>
        <row r="31">
          <cell r="D31">
            <v>7.4104088212849348E-2</v>
          </cell>
          <cell r="E31">
            <v>4.0575108695652173E-2</v>
          </cell>
          <cell r="F31">
            <v>4.0575108695652169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4">
          <cell r="C134" t="str">
            <v>Prepayment</v>
          </cell>
          <cell r="D134">
            <v>399.74017857832689</v>
          </cell>
          <cell r="E134">
            <v>358.11775557400102</v>
          </cell>
        </row>
        <row r="135">
          <cell r="C135">
            <v>0</v>
          </cell>
          <cell r="D135">
            <v>0.30004894282811623</v>
          </cell>
          <cell r="E135">
            <v>5.3792676242975117E-2</v>
          </cell>
        </row>
        <row r="136">
          <cell r="C136">
            <v>0.05</v>
          </cell>
          <cell r="D136">
            <v>0.25320354178881338</v>
          </cell>
          <cell r="E136">
            <v>6.5681770075035173E-2</v>
          </cell>
        </row>
        <row r="137">
          <cell r="C137">
            <v>0.1</v>
          </cell>
          <cell r="D137">
            <v>0.20622497798526063</v>
          </cell>
          <cell r="E137">
            <v>7.9037589924664753E-2</v>
          </cell>
        </row>
        <row r="138">
          <cell r="C138">
            <v>0.15000000000000002</v>
          </cell>
          <cell r="D138">
            <v>0.15911549935311234</v>
          </cell>
          <cell r="E138">
            <v>9.3672789192370182E-2</v>
          </cell>
        </row>
        <row r="139">
          <cell r="C139">
            <v>0.2</v>
          </cell>
          <cell r="D139">
            <v>0.11187787934534389</v>
          </cell>
          <cell r="E139">
            <v>0.10935888548657445</v>
          </cell>
        </row>
        <row r="140">
          <cell r="C140">
            <v>0.25</v>
          </cell>
          <cell r="D140">
            <v>6.4515379452903615E-2</v>
          </cell>
          <cell r="E140">
            <v>0.12586561470778773</v>
          </cell>
        </row>
        <row r="141">
          <cell r="C141">
            <v>0.3</v>
          </cell>
          <cell r="D141">
            <v>1.7031669609579192E-2</v>
          </cell>
          <cell r="E141">
            <v>0.14298917762938032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h4 Eff Cost"/>
      <sheetName val="Ch4 Eff Cost Simple"/>
      <sheetName val="Ch4 CAM"/>
      <sheetName val="Ch4 GPM"/>
      <sheetName val="Ch5 ARM No Caps"/>
      <sheetName val="Ch5 ARM Int Cap"/>
      <sheetName val="Ch5 ARM Pmt Cap"/>
      <sheetName val="Ch5 PLAM"/>
      <sheetName val="Ch5 PLAM Graphs"/>
      <sheetName val="Ch5 SAM"/>
      <sheetName val="Ch6 Incremental Cost"/>
      <sheetName val="Ch6 Combined Cost 2 loans"/>
      <sheetName val="Ch7 Rent vs Own"/>
      <sheetName val="Ch9 Eff.Rent"/>
      <sheetName val="Ch10 Mort Eq Cap"/>
      <sheetName val="Ch10 H&amp;BU"/>
      <sheetName val="Ch 10 Apartment"/>
      <sheetName val="Ch11 Market Anal"/>
      <sheetName val="Ch11 Office Lease"/>
      <sheetName val="Ch11 Office Investment Anal"/>
      <sheetName val="Ch11 Office ATIRR"/>
      <sheetName val="Ch12 Leverage"/>
      <sheetName val="Ch12 Participation"/>
      <sheetName val="Ch12 Sale Leaseback of Land"/>
      <sheetName val="Ch12 Convertible Mortgage"/>
      <sheetName val="Ch12 Accrual Loan"/>
      <sheetName val="Ch13 Risk"/>
      <sheetName val="Ch 13 Risk and Leverage"/>
      <sheetName val="Ch 13 Monte Carlo Simulation"/>
      <sheetName val="Monte Carlo Sim with Partic"/>
      <sheetName val="Ch13 Retail"/>
      <sheetName val="Ch13 Industrial"/>
      <sheetName val="Ch14 Return if Held"/>
      <sheetName val="Ch14 MRR"/>
      <sheetName val="Ch14 Return with Refinancing"/>
      <sheetName val="Ch14 Renovation"/>
      <sheetName val="Ch14 Installment Sale"/>
      <sheetName val="Ch 14 Exchange"/>
      <sheetName val="Ch15 Lease_Own"/>
      <sheetName val="Ch16 Const"/>
      <sheetName val="Ch17 Land Dev"/>
      <sheetName val="Ch18 IRR Pref"/>
      <sheetName val="Ch18 IRR Lookback"/>
      <sheetName val="Ch18 Partner"/>
      <sheetName val="Ch19 MPS"/>
      <sheetName val="Ch20 CMO"/>
      <sheetName val="Ch20 Floater"/>
      <sheetName val="CH20 IO_PO"/>
      <sheetName val="Ch20 CMBS"/>
      <sheetName val="Ch22_Frontier"/>
      <sheetName val="Ch22 Eff Frontier (3 assets)"/>
      <sheetName val="Ch22 Eff Frontier (7 assets)"/>
      <sheetName val="Ch23 Fee Example"/>
      <sheetName val="Ch23 Attrib Anal"/>
      <sheetName val="Ch23 Risk Meas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4">
          <cell r="C4">
            <v>10000000</v>
          </cell>
          <cell r="F4">
            <v>8000000</v>
          </cell>
        </row>
        <row r="5">
          <cell r="C5">
            <v>0.1</v>
          </cell>
        </row>
        <row r="6">
          <cell r="C6">
            <v>5</v>
          </cell>
        </row>
        <row r="11">
          <cell r="I11">
            <v>0.08</v>
          </cell>
          <cell r="K11">
            <v>6000000</v>
          </cell>
        </row>
        <row r="16">
          <cell r="I16">
            <v>0.1</v>
          </cell>
          <cell r="K16">
            <v>3000000</v>
          </cell>
        </row>
        <row r="18">
          <cell r="K18">
            <v>1000000</v>
          </cell>
        </row>
        <row r="20">
          <cell r="K20">
            <v>10000000</v>
          </cell>
        </row>
      </sheetData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A2" sqref="A2"/>
    </sheetView>
  </sheetViews>
  <sheetFormatPr defaultRowHeight="15" x14ac:dyDescent="0.25"/>
  <cols>
    <col min="1" max="1" width="5.7109375" customWidth="1"/>
    <col min="2" max="2" width="62.5703125" customWidth="1"/>
    <col min="4" max="4" width="14.140625" customWidth="1"/>
    <col min="5" max="5" width="9.5703125" customWidth="1"/>
  </cols>
  <sheetData>
    <row r="1" spans="1:3" ht="18" x14ac:dyDescent="0.25">
      <c r="A1" s="8" t="s">
        <v>107</v>
      </c>
    </row>
    <row r="3" spans="1:3" x14ac:dyDescent="0.25">
      <c r="A3" t="s">
        <v>102</v>
      </c>
    </row>
    <row r="4" spans="1:3" x14ac:dyDescent="0.25">
      <c r="A4" t="s">
        <v>105</v>
      </c>
    </row>
    <row r="6" spans="1:3" x14ac:dyDescent="0.25">
      <c r="A6" t="s">
        <v>87</v>
      </c>
    </row>
    <row r="7" spans="1:3" x14ac:dyDescent="0.25">
      <c r="A7" s="84" t="s">
        <v>79</v>
      </c>
      <c r="B7" t="s">
        <v>95</v>
      </c>
      <c r="C7" s="90">
        <v>3</v>
      </c>
    </row>
    <row r="8" spans="1:3" x14ac:dyDescent="0.25">
      <c r="A8" s="84" t="s">
        <v>80</v>
      </c>
      <c r="B8" t="s">
        <v>83</v>
      </c>
      <c r="C8" s="90">
        <v>2.5</v>
      </c>
    </row>
    <row r="9" spans="1:3" x14ac:dyDescent="0.25">
      <c r="A9" s="84" t="s">
        <v>81</v>
      </c>
      <c r="B9" t="s">
        <v>88</v>
      </c>
      <c r="C9" s="90">
        <v>3</v>
      </c>
    </row>
    <row r="10" spans="1:3" x14ac:dyDescent="0.25">
      <c r="A10" s="84" t="s">
        <v>82</v>
      </c>
      <c r="B10" t="s">
        <v>89</v>
      </c>
      <c r="C10" s="90">
        <v>2.5</v>
      </c>
    </row>
    <row r="11" spans="1:3" x14ac:dyDescent="0.25">
      <c r="A11" s="84" t="s">
        <v>84</v>
      </c>
      <c r="B11" t="s">
        <v>90</v>
      </c>
      <c r="C11" s="90">
        <v>2.5</v>
      </c>
    </row>
    <row r="12" spans="1:3" x14ac:dyDescent="0.25">
      <c r="A12" s="84" t="s">
        <v>85</v>
      </c>
      <c r="B12" t="s">
        <v>91</v>
      </c>
      <c r="C12" s="90">
        <v>2.5</v>
      </c>
    </row>
    <row r="13" spans="1:3" x14ac:dyDescent="0.25">
      <c r="A13" s="84" t="s">
        <v>86</v>
      </c>
      <c r="B13" t="s">
        <v>92</v>
      </c>
      <c r="C13" s="90">
        <v>3</v>
      </c>
    </row>
    <row r="14" spans="1:3" x14ac:dyDescent="0.25">
      <c r="A14" s="84" t="s">
        <v>93</v>
      </c>
      <c r="B14" t="s">
        <v>106</v>
      </c>
      <c r="C14" s="90">
        <v>1</v>
      </c>
    </row>
    <row r="15" spans="1:3" x14ac:dyDescent="0.25">
      <c r="A15" s="4"/>
      <c r="B15" s="2" t="s">
        <v>94</v>
      </c>
      <c r="C15" s="91">
        <f>SUM(C7:C14)</f>
        <v>20</v>
      </c>
    </row>
    <row r="16" spans="1:3" x14ac:dyDescent="0.25">
      <c r="A16" s="4"/>
      <c r="B16" s="2"/>
      <c r="C16" s="7"/>
    </row>
    <row r="17" spans="1:5" x14ac:dyDescent="0.25">
      <c r="A17" s="4"/>
    </row>
    <row r="18" spans="1:5" x14ac:dyDescent="0.25">
      <c r="A18" s="4"/>
    </row>
    <row r="19" spans="1:5" x14ac:dyDescent="0.25">
      <c r="A19" s="4"/>
    </row>
    <row r="20" spans="1:5" ht="15.75" x14ac:dyDescent="0.25">
      <c r="A20" s="88"/>
      <c r="C20" s="85"/>
      <c r="D20" s="85"/>
    </row>
    <row r="21" spans="1:5" x14ac:dyDescent="0.25">
      <c r="A21" s="84"/>
      <c r="C21" s="86"/>
      <c r="D21" s="86"/>
      <c r="E21" s="86"/>
    </row>
    <row r="22" spans="1:5" x14ac:dyDescent="0.25">
      <c r="A22" s="84"/>
      <c r="C22" s="86"/>
      <c r="D22" s="86"/>
      <c r="E22" s="86"/>
    </row>
    <row r="23" spans="1:5" x14ac:dyDescent="0.25">
      <c r="A23" s="84"/>
      <c r="C23" s="86"/>
      <c r="D23" s="86"/>
      <c r="E23" s="86"/>
    </row>
    <row r="24" spans="1:5" x14ac:dyDescent="0.25">
      <c r="A24" s="84"/>
      <c r="C24" s="86"/>
      <c r="D24" s="86"/>
      <c r="E24" s="86"/>
    </row>
    <row r="25" spans="1:5" x14ac:dyDescent="0.25">
      <c r="A25" s="84"/>
      <c r="C25" s="86"/>
      <c r="D25" s="86"/>
      <c r="E25" s="86"/>
    </row>
    <row r="26" spans="1:5" x14ac:dyDescent="0.25">
      <c r="A26" s="84"/>
      <c r="C26" s="86"/>
      <c r="D26" s="86"/>
      <c r="E26" s="86"/>
    </row>
    <row r="27" spans="1:5" x14ac:dyDescent="0.25">
      <c r="A27" s="84"/>
      <c r="C27" s="86"/>
      <c r="D27" s="86"/>
      <c r="E27" s="86"/>
    </row>
    <row r="28" spans="1:5" x14ac:dyDescent="0.25">
      <c r="A28" s="84"/>
      <c r="C28" s="86"/>
      <c r="D28" s="86"/>
      <c r="E28" s="86"/>
    </row>
    <row r="29" spans="1:5" x14ac:dyDescent="0.25">
      <c r="A29" s="84"/>
      <c r="C29" s="86"/>
      <c r="D29" s="86"/>
      <c r="E29" s="86"/>
    </row>
    <row r="30" spans="1:5" x14ac:dyDescent="0.25">
      <c r="A30" s="84"/>
      <c r="C30" s="86"/>
      <c r="D30" s="86"/>
      <c r="E30" s="86"/>
    </row>
    <row r="31" spans="1:5" x14ac:dyDescent="0.25">
      <c r="A31" s="4"/>
      <c r="B31" s="2"/>
      <c r="C31" s="87"/>
      <c r="D31" s="87"/>
      <c r="E31" s="86"/>
    </row>
    <row r="32" spans="1:5" x14ac:dyDescent="0.25">
      <c r="C32" s="87"/>
      <c r="D32" s="87"/>
      <c r="E32" s="86"/>
    </row>
    <row r="33" spans="3:5" x14ac:dyDescent="0.25">
      <c r="C33" s="87"/>
      <c r="D33" s="87"/>
      <c r="E33" s="86"/>
    </row>
    <row r="34" spans="3:5" x14ac:dyDescent="0.25">
      <c r="C34" s="87"/>
      <c r="D34" s="87"/>
      <c r="E34" s="86"/>
    </row>
    <row r="35" spans="3:5" x14ac:dyDescent="0.25">
      <c r="C35" s="86"/>
      <c r="D35" s="86"/>
      <c r="E35" s="86"/>
    </row>
    <row r="36" spans="3:5" x14ac:dyDescent="0.25">
      <c r="C36" s="86"/>
      <c r="D36" s="86"/>
      <c r="E36" s="86"/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69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19.7109375" style="1" customWidth="1"/>
    <col min="2" max="2" width="13.7109375" style="1" customWidth="1"/>
    <col min="3" max="3" width="8.28515625" style="13" customWidth="1"/>
    <col min="4" max="5" width="13.7109375" style="1" customWidth="1"/>
    <col min="6" max="6" width="3.28515625" style="1" customWidth="1"/>
    <col min="7" max="7" width="17.28515625" style="1" customWidth="1"/>
    <col min="8" max="8" width="21.42578125" style="1" customWidth="1"/>
    <col min="9" max="9" width="3.28515625" style="1" customWidth="1"/>
    <col min="10" max="10" width="17.7109375" style="1" bestFit="1" customWidth="1"/>
    <col min="11" max="11" width="18.7109375" style="1" customWidth="1"/>
    <col min="12" max="12" width="17.7109375" style="1" bestFit="1" customWidth="1"/>
    <col min="13" max="13" width="19.85546875" style="1" customWidth="1"/>
    <col min="14" max="14" width="3.28515625" style="1" customWidth="1"/>
    <col min="15" max="15" width="18.42578125" style="1" customWidth="1"/>
    <col min="16" max="16" width="22.85546875" style="1" customWidth="1"/>
    <col min="17" max="17" width="12.28515625" style="1" customWidth="1"/>
    <col min="18" max="18" width="6.7109375" style="1" customWidth="1"/>
    <col min="19" max="19" width="23.28515625" style="1" customWidth="1"/>
    <col min="20" max="20" width="21.42578125" style="1" customWidth="1"/>
    <col min="21" max="21" width="4.28515625" style="1" customWidth="1"/>
    <col min="22" max="22" width="21.140625" style="1" customWidth="1"/>
    <col min="23" max="23" width="31.5703125" style="1" customWidth="1"/>
    <col min="24" max="24" width="21.28515625" style="1" bestFit="1" customWidth="1"/>
    <col min="25" max="25" width="11.7109375" style="1" bestFit="1" customWidth="1"/>
    <col min="26" max="26" width="4.28515625" style="1" customWidth="1"/>
    <col min="27" max="27" width="12.42578125" style="1" bestFit="1" customWidth="1"/>
    <col min="28" max="28" width="8.85546875" style="1"/>
    <col min="29" max="29" width="27.85546875" style="1" customWidth="1"/>
    <col min="30" max="30" width="11.7109375" style="1" customWidth="1"/>
    <col min="31" max="31" width="15.85546875" style="1" customWidth="1"/>
    <col min="32" max="47" width="13.7109375" style="1" customWidth="1"/>
    <col min="48" max="52" width="8.85546875" style="1"/>
    <col min="53" max="53" width="8.85546875" style="1" hidden="1" customWidth="1"/>
    <col min="54" max="16384" width="8.85546875" style="1"/>
  </cols>
  <sheetData>
    <row r="1" spans="1:53" ht="18" x14ac:dyDescent="0.25">
      <c r="A1" s="8" t="s">
        <v>107</v>
      </c>
      <c r="F1" s="8" t="s">
        <v>99</v>
      </c>
      <c r="R1" s="8" t="s">
        <v>100</v>
      </c>
      <c r="AC1" s="8" t="s">
        <v>7</v>
      </c>
      <c r="AH1" s="3"/>
      <c r="AI1"/>
      <c r="AJ1" s="4"/>
      <c r="AK1"/>
      <c r="AL1"/>
      <c r="AM1"/>
      <c r="BA1" s="1" t="s">
        <v>109</v>
      </c>
    </row>
    <row r="2" spans="1:53" ht="15" x14ac:dyDescent="0.25">
      <c r="AH2" s="5"/>
      <c r="AI2" s="5"/>
      <c r="AJ2" s="6"/>
      <c r="AK2" s="5"/>
      <c r="AL2"/>
      <c r="AM2"/>
    </row>
    <row r="3" spans="1:53" ht="16.5" thickBot="1" x14ac:dyDescent="0.3">
      <c r="A3" s="74" t="s">
        <v>74</v>
      </c>
      <c r="B3" s="18"/>
      <c r="C3" s="69"/>
      <c r="AD3" s="9" t="s">
        <v>20</v>
      </c>
      <c r="AE3" s="9" t="s">
        <v>21</v>
      </c>
      <c r="AF3" s="9" t="s">
        <v>9</v>
      </c>
      <c r="AG3" s="9" t="s">
        <v>40</v>
      </c>
      <c r="AH3" s="9" t="s">
        <v>41</v>
      </c>
      <c r="AI3" s="9" t="s">
        <v>42</v>
      </c>
      <c r="AJ3" s="9" t="s">
        <v>43</v>
      </c>
      <c r="AK3" s="9" t="s">
        <v>44</v>
      </c>
      <c r="AL3"/>
      <c r="AM3"/>
    </row>
    <row r="4" spans="1:53" ht="15.75" thickTop="1" x14ac:dyDescent="0.25">
      <c r="A4" s="29" t="s">
        <v>103</v>
      </c>
      <c r="B4" s="27"/>
      <c r="C4" s="68"/>
      <c r="AC4" s="30" t="s">
        <v>0</v>
      </c>
      <c r="AD4" s="31"/>
      <c r="AE4" s="31"/>
      <c r="AF4" s="32"/>
      <c r="AG4" s="32"/>
      <c r="AH4" s="50"/>
      <c r="AI4" s="50"/>
      <c r="AJ4" s="51"/>
      <c r="AK4" s="52"/>
      <c r="AL4"/>
      <c r="AM4"/>
    </row>
    <row r="5" spans="1:53" ht="15" x14ac:dyDescent="0.25">
      <c r="A5" s="27" t="s">
        <v>24</v>
      </c>
      <c r="B5" s="25">
        <v>100000</v>
      </c>
      <c r="C5" s="68" t="s">
        <v>22</v>
      </c>
      <c r="AC5" s="34" t="s">
        <v>8</v>
      </c>
      <c r="AD5" s="89">
        <f>AD15</f>
        <v>19</v>
      </c>
      <c r="AE5" s="19">
        <f>AE15</f>
        <v>0.02</v>
      </c>
      <c r="AF5" s="17">
        <f>AF15</f>
        <v>1900000</v>
      </c>
      <c r="AG5" s="17">
        <f t="shared" ref="AG5" si="0">AG15</f>
        <v>1938000</v>
      </c>
      <c r="AH5" s="17"/>
      <c r="AI5" s="17"/>
      <c r="AJ5" s="17"/>
      <c r="AK5" s="35"/>
      <c r="AL5" s="3"/>
      <c r="AM5" s="3"/>
      <c r="AN5" s="10"/>
      <c r="AO5" s="10"/>
      <c r="AP5" s="10"/>
      <c r="AQ5" s="10"/>
      <c r="AR5" s="10"/>
    </row>
    <row r="6" spans="1:53" ht="15" x14ac:dyDescent="0.25">
      <c r="A6" s="27" t="s">
        <v>77</v>
      </c>
      <c r="B6" s="81">
        <v>19</v>
      </c>
      <c r="C6" s="68" t="s">
        <v>76</v>
      </c>
      <c r="AC6" s="34" t="s">
        <v>17</v>
      </c>
      <c r="AD6" s="18"/>
      <c r="AE6" s="20"/>
      <c r="AF6" s="17">
        <f>AF24</f>
        <v>423000</v>
      </c>
      <c r="AG6" s="17">
        <f t="shared" ref="AG6" si="1">AG24</f>
        <v>433710</v>
      </c>
      <c r="AH6" s="17"/>
      <c r="AI6" s="17"/>
      <c r="AJ6" s="17"/>
      <c r="AK6" s="35"/>
      <c r="AL6" s="3"/>
      <c r="AM6" s="3"/>
      <c r="AN6" s="10"/>
      <c r="AO6" s="10"/>
      <c r="AP6" s="10"/>
      <c r="AQ6" s="10"/>
      <c r="AR6" s="10"/>
    </row>
    <row r="7" spans="1:53" ht="15" x14ac:dyDescent="0.25">
      <c r="A7" s="27" t="s">
        <v>78</v>
      </c>
      <c r="B7" s="19">
        <v>0.02</v>
      </c>
      <c r="C7" s="68"/>
      <c r="AC7" s="36" t="s">
        <v>10</v>
      </c>
      <c r="AD7" s="21"/>
      <c r="AE7" s="21"/>
      <c r="AF7" s="22">
        <f>SUM(AF5:AF6)</f>
        <v>2323000</v>
      </c>
      <c r="AG7" s="22">
        <f t="shared" ref="AG7" si="2">SUM(AG5:AG6)</f>
        <v>2371710</v>
      </c>
      <c r="AH7" s="22"/>
      <c r="AI7" s="22"/>
      <c r="AJ7" s="22"/>
      <c r="AK7" s="37"/>
      <c r="AL7" s="3"/>
      <c r="AM7" s="3"/>
      <c r="AN7" s="10"/>
      <c r="AO7" s="10"/>
      <c r="AP7" s="10"/>
      <c r="AQ7" s="10"/>
      <c r="AR7" s="10"/>
    </row>
    <row r="8" spans="1:53" ht="15" x14ac:dyDescent="0.25">
      <c r="A8" s="27" t="s">
        <v>75</v>
      </c>
      <c r="B8" s="27">
        <v>10</v>
      </c>
      <c r="C8" s="68" t="s">
        <v>32</v>
      </c>
      <c r="AC8" s="34" t="s">
        <v>39</v>
      </c>
      <c r="AD8" s="23">
        <f>B11</f>
        <v>0.05</v>
      </c>
      <c r="AE8" s="23"/>
      <c r="AF8" s="17">
        <f>$AD$8*AF7</f>
        <v>116150</v>
      </c>
      <c r="AG8" s="17">
        <f t="shared" ref="AG8" si="3">$AD$8*AG7</f>
        <v>118585.5</v>
      </c>
      <c r="AH8" s="17"/>
      <c r="AI8" s="17"/>
      <c r="AJ8" s="17"/>
      <c r="AK8" s="35"/>
      <c r="AL8" s="3"/>
      <c r="AM8" s="3"/>
      <c r="AN8" s="10"/>
      <c r="AO8" s="10"/>
      <c r="AP8" s="10"/>
      <c r="AQ8" s="10"/>
      <c r="AR8" s="10"/>
    </row>
    <row r="9" spans="1:53" ht="15" x14ac:dyDescent="0.25">
      <c r="A9" s="27" t="s">
        <v>25</v>
      </c>
      <c r="B9" s="27">
        <v>7</v>
      </c>
      <c r="C9" s="68"/>
      <c r="AC9" s="36" t="s">
        <v>1</v>
      </c>
      <c r="AD9" s="15"/>
      <c r="AE9" s="15"/>
      <c r="AF9" s="24">
        <f>AF7-AF8</f>
        <v>2206850</v>
      </c>
      <c r="AG9" s="24">
        <f t="shared" ref="AG9" si="4">AG7-AG8</f>
        <v>2253124.5</v>
      </c>
      <c r="AH9" s="24"/>
      <c r="AI9" s="24"/>
      <c r="AJ9" s="24"/>
      <c r="AK9" s="45"/>
      <c r="AL9" s="3"/>
      <c r="AM9" s="3"/>
      <c r="AN9" s="10"/>
      <c r="AO9" s="10"/>
      <c r="AP9" s="10"/>
      <c r="AQ9" s="10"/>
      <c r="AR9" s="10"/>
    </row>
    <row r="10" spans="1:53" ht="15" x14ac:dyDescent="0.25">
      <c r="A10" s="27" t="s">
        <v>23</v>
      </c>
      <c r="B10" s="70">
        <v>0.95</v>
      </c>
      <c r="C10" s="68"/>
      <c r="AC10" s="38" t="s">
        <v>16</v>
      </c>
      <c r="AD10" s="27"/>
      <c r="AE10" s="27"/>
      <c r="AF10" s="25">
        <f>AF24</f>
        <v>423000</v>
      </c>
      <c r="AG10" s="25">
        <f t="shared" ref="AG10" si="5">AG24</f>
        <v>433710</v>
      </c>
      <c r="AH10" s="25"/>
      <c r="AI10" s="25"/>
      <c r="AJ10" s="25"/>
      <c r="AK10" s="56"/>
      <c r="AL10" s="3"/>
      <c r="AM10" s="3"/>
      <c r="AN10" s="10"/>
      <c r="AO10" s="10"/>
      <c r="AP10" s="10"/>
      <c r="AQ10" s="10"/>
      <c r="AR10" s="10"/>
    </row>
    <row r="11" spans="1:53" ht="15" x14ac:dyDescent="0.25">
      <c r="A11" s="27" t="s">
        <v>26</v>
      </c>
      <c r="B11" s="70">
        <v>0.05</v>
      </c>
      <c r="C11" s="68"/>
      <c r="AC11" s="34" t="s">
        <v>11</v>
      </c>
      <c r="AD11" s="16"/>
      <c r="AE11" s="16"/>
      <c r="AF11" s="17">
        <f>AF27</f>
        <v>66206</v>
      </c>
      <c r="AG11" s="17">
        <f t="shared" ref="AG11" si="6">AG27</f>
        <v>67594</v>
      </c>
      <c r="AH11" s="17"/>
      <c r="AI11" s="17"/>
      <c r="AJ11" s="17"/>
      <c r="AK11" s="35"/>
      <c r="AL11" s="3"/>
      <c r="AM11" s="3"/>
      <c r="AN11" s="10"/>
      <c r="AO11" s="10"/>
      <c r="AP11" s="10"/>
      <c r="AQ11" s="10"/>
      <c r="AR11" s="10"/>
    </row>
    <row r="12" spans="1:53" ht="15.75" thickBot="1" x14ac:dyDescent="0.3">
      <c r="A12" s="27" t="s">
        <v>27</v>
      </c>
      <c r="B12" s="82">
        <v>21000000</v>
      </c>
      <c r="C12" s="68"/>
      <c r="AC12" s="53" t="s">
        <v>18</v>
      </c>
      <c r="AD12" s="54"/>
      <c r="AE12" s="54"/>
      <c r="AF12" s="48">
        <f>AF9-AF10-AF11</f>
        <v>1717644</v>
      </c>
      <c r="AG12" s="48">
        <f t="shared" ref="AG12" si="7">AG9-AG10-AG11</f>
        <v>1751820.5</v>
      </c>
      <c r="AH12" s="48"/>
      <c r="AI12" s="48"/>
      <c r="AJ12" s="48"/>
      <c r="AK12" s="49"/>
      <c r="AL12" s="3"/>
      <c r="AM12" s="3"/>
      <c r="AN12" s="10"/>
      <c r="AO12" s="10"/>
      <c r="AP12" s="10"/>
      <c r="AQ12" s="10"/>
      <c r="AR12" s="10"/>
    </row>
    <row r="13" spans="1:53" ht="16.5" thickTop="1" thickBot="1" x14ac:dyDescent="0.3">
      <c r="A13" s="27" t="s">
        <v>28</v>
      </c>
      <c r="B13" s="82">
        <f>B12*C13</f>
        <v>7349999.9999999991</v>
      </c>
      <c r="C13" s="71">
        <v>0.35</v>
      </c>
      <c r="AC13"/>
      <c r="AD13" s="2"/>
      <c r="AE13" s="2"/>
      <c r="AF13" s="7"/>
      <c r="AG13" s="3"/>
      <c r="AH13" s="3"/>
      <c r="AI13" s="3"/>
      <c r="AJ13" s="3"/>
      <c r="AK13" s="3"/>
      <c r="AL13" s="3"/>
      <c r="AM13" s="3"/>
      <c r="AN13" s="10"/>
      <c r="AO13" s="10"/>
      <c r="AP13" s="10"/>
      <c r="AQ13" s="10"/>
      <c r="AR13" s="10"/>
    </row>
    <row r="14" spans="1:53" ht="15.75" thickTop="1" x14ac:dyDescent="0.25">
      <c r="A14" s="27" t="s">
        <v>29</v>
      </c>
      <c r="B14" s="82">
        <f>B12*C14</f>
        <v>13650000</v>
      </c>
      <c r="C14" s="71">
        <f>1-C13</f>
        <v>0.65</v>
      </c>
      <c r="AC14" s="62" t="s">
        <v>19</v>
      </c>
      <c r="AD14" s="41"/>
      <c r="AE14" s="41"/>
      <c r="AF14" s="42"/>
      <c r="AG14" s="43"/>
      <c r="AH14" s="32"/>
      <c r="AI14" s="32"/>
      <c r="AJ14" s="32"/>
      <c r="AK14" s="33"/>
      <c r="AL14" s="3"/>
      <c r="AM14" s="3"/>
      <c r="AN14" s="10"/>
      <c r="AO14" s="10"/>
      <c r="AP14" s="10"/>
      <c r="AQ14" s="10"/>
      <c r="AR14" s="10"/>
    </row>
    <row r="15" spans="1:53" ht="15" x14ac:dyDescent="0.25">
      <c r="A15" s="27" t="s">
        <v>31</v>
      </c>
      <c r="B15" s="20">
        <v>4.8000000000000001E-2</v>
      </c>
      <c r="C15" s="68"/>
      <c r="AC15" s="38" t="s">
        <v>104</v>
      </c>
      <c r="AD15" s="73">
        <f>B6</f>
        <v>19</v>
      </c>
      <c r="AE15" s="23">
        <f>B7</f>
        <v>0.02</v>
      </c>
      <c r="AF15" s="25">
        <f>$B$5*$AD$15</f>
        <v>1900000</v>
      </c>
      <c r="AG15" s="17">
        <f>AF15*(1+$AE$15)</f>
        <v>1938000</v>
      </c>
      <c r="AH15" s="17"/>
      <c r="AI15" s="17"/>
      <c r="AJ15" s="17"/>
      <c r="AK15" s="35"/>
      <c r="AL15" s="3"/>
      <c r="AM15" s="3"/>
      <c r="AN15" s="10"/>
      <c r="AO15" s="10"/>
      <c r="AP15" s="10"/>
      <c r="AQ15" s="10"/>
      <c r="AR15" s="10"/>
    </row>
    <row r="16" spans="1:53" ht="15" x14ac:dyDescent="0.25">
      <c r="A16" s="27" t="s">
        <v>30</v>
      </c>
      <c r="B16" s="27">
        <v>20</v>
      </c>
      <c r="C16" s="68" t="s">
        <v>32</v>
      </c>
      <c r="AC16" s="38"/>
      <c r="AD16" s="18"/>
      <c r="AE16" s="18"/>
      <c r="AF16" s="26"/>
      <c r="AG16" s="28"/>
      <c r="AH16" s="28"/>
      <c r="AI16" s="28"/>
      <c r="AJ16" s="28"/>
      <c r="AK16" s="44"/>
      <c r="AL16" s="3"/>
      <c r="AM16" s="3"/>
      <c r="AN16" s="10"/>
      <c r="AO16" s="10"/>
      <c r="AP16" s="10"/>
      <c r="AQ16" s="10"/>
      <c r="AR16" s="10"/>
    </row>
    <row r="17" spans="1:44" ht="15" x14ac:dyDescent="0.25">
      <c r="A17" s="27" t="s">
        <v>108</v>
      </c>
      <c r="B17" s="83">
        <f>ROUND(B12*C17,0)</f>
        <v>3780000</v>
      </c>
      <c r="C17" s="71">
        <v>0.18</v>
      </c>
      <c r="AC17" s="38"/>
      <c r="AD17" s="18"/>
      <c r="AE17" s="18"/>
      <c r="AF17" s="26"/>
      <c r="AG17" s="28"/>
      <c r="AH17" s="28"/>
      <c r="AI17" s="28"/>
      <c r="AJ17" s="28"/>
      <c r="AK17" s="44"/>
      <c r="AL17" s="3"/>
      <c r="AM17" s="3"/>
      <c r="AN17" s="10"/>
      <c r="AO17" s="10"/>
      <c r="AP17" s="10"/>
      <c r="AQ17" s="10"/>
      <c r="AR17" s="10"/>
    </row>
    <row r="18" spans="1:44" ht="15" x14ac:dyDescent="0.25">
      <c r="A18" s="27" t="s">
        <v>33</v>
      </c>
      <c r="B18" s="83">
        <f>ROUND(B12*C18,0)</f>
        <v>17220000</v>
      </c>
      <c r="C18" s="71">
        <v>0.82</v>
      </c>
      <c r="AC18" s="36" t="s">
        <v>12</v>
      </c>
      <c r="AD18" s="16"/>
      <c r="AE18" s="16"/>
      <c r="AF18" s="17"/>
      <c r="AG18" s="28"/>
      <c r="AH18" s="28"/>
      <c r="AI18" s="28"/>
      <c r="AJ18" s="28"/>
      <c r="AK18" s="44"/>
      <c r="AL18" s="3"/>
      <c r="AM18" s="3"/>
      <c r="AN18" s="10"/>
      <c r="AO18" s="10"/>
      <c r="AP18" s="10"/>
      <c r="AQ18" s="10"/>
      <c r="AR18" s="10"/>
    </row>
    <row r="19" spans="1:44" ht="15" x14ac:dyDescent="0.25">
      <c r="A19" s="27" t="s">
        <v>34</v>
      </c>
      <c r="B19" s="72">
        <v>39</v>
      </c>
      <c r="C19" s="68" t="s">
        <v>32</v>
      </c>
      <c r="AC19" s="34" t="s">
        <v>2</v>
      </c>
      <c r="AD19" s="16"/>
      <c r="AE19" s="23">
        <v>2.2499999999999999E-2</v>
      </c>
      <c r="AF19" s="17">
        <v>102000</v>
      </c>
      <c r="AG19" s="17">
        <f>AF19*(1+$AE$19)</f>
        <v>104295</v>
      </c>
      <c r="AH19" s="17"/>
      <c r="AI19" s="17"/>
      <c r="AJ19" s="17"/>
      <c r="AK19" s="35"/>
      <c r="AL19" s="3"/>
      <c r="AM19" s="3"/>
      <c r="AN19" s="10"/>
      <c r="AO19" s="10"/>
      <c r="AP19" s="10"/>
      <c r="AQ19" s="10"/>
      <c r="AR19" s="10"/>
    </row>
    <row r="20" spans="1:44" ht="15" x14ac:dyDescent="0.25">
      <c r="A20" s="27" t="s">
        <v>45</v>
      </c>
      <c r="B20" s="20">
        <v>7.7499999999999999E-2</v>
      </c>
      <c r="C20" s="68"/>
      <c r="AC20" s="34" t="s">
        <v>4</v>
      </c>
      <c r="AD20" s="16"/>
      <c r="AE20" s="23">
        <v>0.02</v>
      </c>
      <c r="AF20" s="17">
        <v>72000</v>
      </c>
      <c r="AG20" s="17">
        <f>AF20*(1+$AE$20)</f>
        <v>73440</v>
      </c>
      <c r="AH20" s="17"/>
      <c r="AI20" s="17"/>
      <c r="AJ20" s="17"/>
      <c r="AK20" s="35"/>
      <c r="AL20" s="3"/>
      <c r="AM20" s="3"/>
      <c r="AN20" s="10"/>
      <c r="AO20" s="10"/>
      <c r="AP20" s="10"/>
      <c r="AQ20" s="10"/>
      <c r="AR20" s="10"/>
    </row>
    <row r="21" spans="1:44" ht="15" x14ac:dyDescent="0.25">
      <c r="A21" s="27" t="s">
        <v>55</v>
      </c>
      <c r="B21" s="70">
        <v>0.2</v>
      </c>
      <c r="C21" s="68"/>
      <c r="AC21" s="34" t="s">
        <v>5</v>
      </c>
      <c r="AD21" s="15"/>
      <c r="AE21" s="23">
        <v>2.75E-2</v>
      </c>
      <c r="AF21" s="17">
        <v>108000</v>
      </c>
      <c r="AG21" s="17">
        <f>AF21*(1+$AE$21)</f>
        <v>110970.00000000001</v>
      </c>
      <c r="AH21" s="17"/>
      <c r="AI21" s="17"/>
      <c r="AJ21" s="17"/>
      <c r="AK21" s="35"/>
      <c r="AL21" s="3"/>
      <c r="AM21" s="3"/>
      <c r="AN21" s="10"/>
      <c r="AO21" s="10"/>
      <c r="AP21" s="10"/>
      <c r="AQ21" s="10"/>
      <c r="AR21" s="10"/>
    </row>
    <row r="22" spans="1:44" ht="15" x14ac:dyDescent="0.25">
      <c r="A22" s="27" t="s">
        <v>64</v>
      </c>
      <c r="B22" s="70">
        <v>0.15</v>
      </c>
      <c r="C22" s="68"/>
      <c r="AC22" s="34" t="s">
        <v>6</v>
      </c>
      <c r="AD22" s="18"/>
      <c r="AE22" s="23">
        <v>0.03</v>
      </c>
      <c r="AF22" s="17">
        <v>96000</v>
      </c>
      <c r="AG22" s="17">
        <f>AF22*(1+$AE$22)</f>
        <v>98880</v>
      </c>
      <c r="AH22" s="17"/>
      <c r="AI22" s="17"/>
      <c r="AJ22" s="17"/>
      <c r="AK22" s="35"/>
      <c r="AL22" s="3"/>
      <c r="AM22" s="3"/>
      <c r="AN22" s="10"/>
      <c r="AO22" s="10"/>
      <c r="AP22" s="10"/>
      <c r="AQ22" s="10"/>
      <c r="AR22" s="10"/>
    </row>
    <row r="23" spans="1:44" ht="15" x14ac:dyDescent="0.25">
      <c r="A23" s="27" t="s">
        <v>101</v>
      </c>
      <c r="B23" s="19">
        <v>0.03</v>
      </c>
      <c r="C23" s="68"/>
      <c r="AC23" s="34" t="s">
        <v>13</v>
      </c>
      <c r="AD23" s="18"/>
      <c r="AE23" s="23">
        <v>2.5000000000000001E-2</v>
      </c>
      <c r="AF23" s="17">
        <v>45000</v>
      </c>
      <c r="AG23" s="17">
        <f>AF23*(1+$AE$23)</f>
        <v>46124.999999999993</v>
      </c>
      <c r="AH23" s="17"/>
      <c r="AI23" s="17"/>
      <c r="AJ23" s="17"/>
      <c r="AK23" s="35"/>
      <c r="AL23" s="3"/>
      <c r="AM23" s="3"/>
      <c r="AN23" s="10"/>
      <c r="AO23" s="10"/>
      <c r="AP23" s="10"/>
      <c r="AQ23" s="10"/>
      <c r="AR23" s="10"/>
    </row>
    <row r="24" spans="1:44" ht="15" x14ac:dyDescent="0.25">
      <c r="AC24" s="34" t="s">
        <v>14</v>
      </c>
      <c r="AD24" s="18"/>
      <c r="AE24" s="18"/>
      <c r="AF24" s="24">
        <f>SUM(AF19:AF23)</f>
        <v>423000</v>
      </c>
      <c r="AG24" s="24">
        <f>SUM(AG19:AG23)</f>
        <v>433710</v>
      </c>
      <c r="AH24" s="24"/>
      <c r="AI24" s="24"/>
      <c r="AJ24" s="24"/>
      <c r="AK24" s="45"/>
      <c r="AL24"/>
      <c r="AM24"/>
    </row>
    <row r="25" spans="1:44" ht="15" x14ac:dyDescent="0.25">
      <c r="A25" s="1" t="s">
        <v>96</v>
      </c>
      <c r="AC25" s="34"/>
      <c r="AD25" s="18"/>
      <c r="AE25" s="18"/>
      <c r="AF25" s="17"/>
      <c r="AG25" s="24"/>
      <c r="AH25" s="24"/>
      <c r="AI25" s="24"/>
      <c r="AJ25" s="24"/>
      <c r="AK25" s="45"/>
      <c r="AL25"/>
      <c r="AM25"/>
    </row>
    <row r="26" spans="1:44" ht="15" x14ac:dyDescent="0.25">
      <c r="A26" s="1" t="s">
        <v>97</v>
      </c>
      <c r="AC26" s="36" t="s">
        <v>15</v>
      </c>
      <c r="AD26" s="16"/>
      <c r="AE26" s="16"/>
      <c r="AF26" s="17"/>
      <c r="AG26" s="17"/>
      <c r="AH26" s="17"/>
      <c r="AI26" s="17"/>
      <c r="AJ26" s="17"/>
      <c r="AK26" s="35"/>
      <c r="AL26"/>
      <c r="AM26"/>
    </row>
    <row r="27" spans="1:44" ht="15.75" thickBot="1" x14ac:dyDescent="0.3">
      <c r="A27" s="1" t="s">
        <v>98</v>
      </c>
      <c r="AC27" s="46" t="s">
        <v>3</v>
      </c>
      <c r="AD27" s="47">
        <f>B23</f>
        <v>0.03</v>
      </c>
      <c r="AE27" s="47"/>
      <c r="AF27" s="48">
        <f>ROUND(AF9*$AD$27,0)</f>
        <v>66206</v>
      </c>
      <c r="AG27" s="48">
        <f t="shared" ref="AG27" si="8">ROUND(AG9*$AD$27,0)</f>
        <v>67594</v>
      </c>
      <c r="AH27" s="48"/>
      <c r="AI27" s="48"/>
      <c r="AJ27" s="48"/>
      <c r="AK27" s="48"/>
      <c r="AL27"/>
      <c r="AM27"/>
    </row>
    <row r="28" spans="1:44" ht="16.5" thickTop="1" thickBot="1" x14ac:dyDescent="0.3">
      <c r="A28" s="1" t="s">
        <v>111</v>
      </c>
      <c r="AC28"/>
      <c r="AD28"/>
      <c r="AE28"/>
      <c r="AF28" s="5"/>
      <c r="AG28" s="5"/>
      <c r="AH28" s="5"/>
      <c r="AI28" s="5"/>
      <c r="AJ28" s="5"/>
      <c r="AK28" s="5"/>
      <c r="AL28"/>
      <c r="AM28"/>
    </row>
    <row r="29" spans="1:44" ht="15.75" thickTop="1" x14ac:dyDescent="0.25">
      <c r="A29" s="1" t="s">
        <v>110</v>
      </c>
      <c r="AC29" s="30" t="s">
        <v>35</v>
      </c>
      <c r="AD29" s="31"/>
      <c r="AE29" s="31"/>
      <c r="AF29" s="32"/>
      <c r="AG29" s="32"/>
      <c r="AH29" s="32"/>
      <c r="AI29" s="32"/>
      <c r="AJ29" s="32"/>
      <c r="AK29" s="33"/>
      <c r="AL29"/>
      <c r="AM29"/>
    </row>
    <row r="30" spans="1:44" ht="15" x14ac:dyDescent="0.25">
      <c r="A30" s="1" t="s">
        <v>112</v>
      </c>
      <c r="AC30" s="34" t="s">
        <v>36</v>
      </c>
      <c r="AD30" s="18"/>
      <c r="AE30" s="18"/>
      <c r="AF30" s="17"/>
      <c r="AG30" s="17"/>
      <c r="AH30" s="17"/>
      <c r="AI30" s="17"/>
      <c r="AJ30" s="17"/>
      <c r="AK30" s="35"/>
      <c r="AL30"/>
      <c r="AM30"/>
    </row>
    <row r="31" spans="1:44" ht="15" x14ac:dyDescent="0.25">
      <c r="A31" s="1" t="s">
        <v>113</v>
      </c>
      <c r="AC31" s="34" t="s">
        <v>51</v>
      </c>
      <c r="AD31" s="18"/>
      <c r="AE31" s="18"/>
      <c r="AF31" s="17"/>
      <c r="AG31" s="17"/>
      <c r="AH31" s="17"/>
      <c r="AI31" s="17"/>
      <c r="AJ31" s="17"/>
      <c r="AK31" s="35"/>
      <c r="AL31"/>
      <c r="AM31"/>
    </row>
    <row r="32" spans="1:44" ht="15" x14ac:dyDescent="0.25">
      <c r="B32" s="92"/>
      <c r="AC32" s="36" t="s">
        <v>56</v>
      </c>
      <c r="AD32" s="21"/>
      <c r="AE32" s="21"/>
      <c r="AF32" s="22"/>
      <c r="AG32" s="22"/>
      <c r="AH32" s="22"/>
      <c r="AI32" s="22"/>
      <c r="AJ32" s="22"/>
      <c r="AK32" s="37"/>
    </row>
    <row r="33" spans="2:37" ht="15" x14ac:dyDescent="0.25">
      <c r="B33" s="92"/>
      <c r="AC33" s="38"/>
      <c r="AD33" s="27"/>
      <c r="AE33" s="27"/>
      <c r="AF33" s="27"/>
      <c r="AG33" s="27"/>
      <c r="AH33" s="27"/>
      <c r="AI33" s="27"/>
      <c r="AJ33" s="27"/>
      <c r="AK33" s="75"/>
    </row>
    <row r="34" spans="2:37" ht="15.75" thickBot="1" x14ac:dyDescent="0.3">
      <c r="AC34" s="39" t="s">
        <v>72</v>
      </c>
      <c r="AD34" s="76"/>
      <c r="AE34" s="76"/>
      <c r="AF34" s="77"/>
      <c r="AG34" s="77"/>
      <c r="AH34" s="77"/>
      <c r="AI34" s="77"/>
      <c r="AJ34" s="77"/>
      <c r="AK34" s="78"/>
    </row>
    <row r="35" spans="2:37" ht="15.75" thickTop="1" x14ac:dyDescent="0.25"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5" x14ac:dyDescent="0.25">
      <c r="AC36" s="12"/>
      <c r="AD36" s="14"/>
      <c r="AE36" s="12"/>
      <c r="AF36" s="12"/>
      <c r="AG36" s="12"/>
      <c r="AH36" s="12"/>
      <c r="AI36" s="12"/>
      <c r="AJ36" s="11"/>
      <c r="AK36" s="12"/>
    </row>
    <row r="37" spans="2:37" ht="15.75" thickBot="1" x14ac:dyDescent="0.3">
      <c r="AC37" s="12"/>
      <c r="AD37" s="9" t="s">
        <v>20</v>
      </c>
      <c r="AE37" s="9" t="s">
        <v>21</v>
      </c>
      <c r="AF37" s="9" t="s">
        <v>9</v>
      </c>
      <c r="AG37" s="9" t="s">
        <v>40</v>
      </c>
      <c r="AH37" s="9" t="s">
        <v>41</v>
      </c>
      <c r="AI37" s="9" t="s">
        <v>42</v>
      </c>
      <c r="AJ37" s="9" t="s">
        <v>43</v>
      </c>
      <c r="AK37" s="9" t="s">
        <v>44</v>
      </c>
    </row>
    <row r="38" spans="2:37" ht="15.75" thickTop="1" x14ac:dyDescent="0.25">
      <c r="AC38" s="30" t="s">
        <v>49</v>
      </c>
      <c r="AD38" s="55"/>
      <c r="AE38" s="55"/>
      <c r="AF38" s="55"/>
      <c r="AG38" s="55"/>
      <c r="AH38" s="55"/>
      <c r="AI38" s="55"/>
      <c r="AJ38" s="55"/>
      <c r="AK38" s="67"/>
    </row>
    <row r="39" spans="2:37" ht="15" x14ac:dyDescent="0.25">
      <c r="AC39" s="34" t="s">
        <v>36</v>
      </c>
      <c r="AD39" s="27"/>
      <c r="AE39" s="27"/>
      <c r="AF39" s="25"/>
      <c r="AG39" s="25"/>
      <c r="AH39" s="25">
        <f t="shared" ref="AH39:AK39" si="9">AH12</f>
        <v>0</v>
      </c>
      <c r="AI39" s="25">
        <f t="shared" si="9"/>
        <v>0</v>
      </c>
      <c r="AJ39" s="25">
        <f t="shared" si="9"/>
        <v>0</v>
      </c>
      <c r="AK39" s="56">
        <f t="shared" si="9"/>
        <v>0</v>
      </c>
    </row>
    <row r="40" spans="2:37" ht="15" x14ac:dyDescent="0.25">
      <c r="AC40" s="34" t="s">
        <v>50</v>
      </c>
      <c r="AD40" s="27"/>
      <c r="AE40" s="27"/>
      <c r="AF40" s="25"/>
      <c r="AG40" s="25"/>
      <c r="AH40" s="25">
        <f>$O51</f>
        <v>0</v>
      </c>
      <c r="AI40" s="25">
        <f>$O63</f>
        <v>0</v>
      </c>
      <c r="AJ40" s="25">
        <f>$O75</f>
        <v>0</v>
      </c>
      <c r="AK40" s="56">
        <f>$O87</f>
        <v>0</v>
      </c>
    </row>
    <row r="41" spans="2:37" ht="15" x14ac:dyDescent="0.25">
      <c r="AC41" s="34" t="s">
        <v>52</v>
      </c>
      <c r="AD41" s="27"/>
      <c r="AE41" s="27"/>
      <c r="AF41" s="25"/>
      <c r="AG41" s="25"/>
      <c r="AH41" s="25">
        <f t="shared" ref="AH41:AK41" si="10">$T$12</f>
        <v>0</v>
      </c>
      <c r="AI41" s="25">
        <f t="shared" si="10"/>
        <v>0</v>
      </c>
      <c r="AJ41" s="25">
        <f t="shared" si="10"/>
        <v>0</v>
      </c>
      <c r="AK41" s="56">
        <f t="shared" si="10"/>
        <v>0</v>
      </c>
    </row>
    <row r="42" spans="2:37" ht="15" x14ac:dyDescent="0.25">
      <c r="AC42" s="34" t="s">
        <v>54</v>
      </c>
      <c r="AD42" s="27"/>
      <c r="AE42" s="27"/>
      <c r="AF42" s="25"/>
      <c r="AG42" s="25"/>
      <c r="AH42" s="25">
        <f t="shared" ref="AH42:AK42" si="11">AH39-AH40-AH41</f>
        <v>0</v>
      </c>
      <c r="AI42" s="25">
        <f t="shared" si="11"/>
        <v>0</v>
      </c>
      <c r="AJ42" s="25">
        <f t="shared" si="11"/>
        <v>0</v>
      </c>
      <c r="AK42" s="56">
        <f t="shared" si="11"/>
        <v>0</v>
      </c>
    </row>
    <row r="43" spans="2:37" ht="15.75" thickBot="1" x14ac:dyDescent="0.3">
      <c r="AC43" s="57" t="s">
        <v>53</v>
      </c>
      <c r="AD43" s="58">
        <f>B21</f>
        <v>0.2</v>
      </c>
      <c r="AE43" s="59"/>
      <c r="AF43" s="60"/>
      <c r="AG43" s="60"/>
      <c r="AH43" s="60">
        <f t="shared" ref="AH43:AK43" si="12">AH42*$AD$43</f>
        <v>0</v>
      </c>
      <c r="AI43" s="60">
        <f t="shared" si="12"/>
        <v>0</v>
      </c>
      <c r="AJ43" s="60">
        <f t="shared" si="12"/>
        <v>0</v>
      </c>
      <c r="AK43" s="61">
        <f t="shared" si="12"/>
        <v>0</v>
      </c>
    </row>
    <row r="44" spans="2:37" ht="16.5" thickTop="1" thickBot="1" x14ac:dyDescent="0.3"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5.75" thickTop="1" x14ac:dyDescent="0.25">
      <c r="AC45" s="30" t="s">
        <v>57</v>
      </c>
      <c r="AD45" s="55"/>
      <c r="AE45" s="55"/>
      <c r="AF45" s="55"/>
      <c r="AG45" s="55"/>
      <c r="AH45" s="55"/>
      <c r="AI45" s="55"/>
      <c r="AJ45" s="55"/>
      <c r="AK45" s="67"/>
    </row>
    <row r="46" spans="2:37" ht="15" x14ac:dyDescent="0.25">
      <c r="AC46" s="38" t="s">
        <v>37</v>
      </c>
      <c r="AD46" s="27"/>
      <c r="AE46" s="27"/>
      <c r="AF46" s="25">
        <f t="shared" ref="AF46:AK46" si="13">AF32</f>
        <v>0</v>
      </c>
      <c r="AG46" s="25">
        <f t="shared" si="13"/>
        <v>0</v>
      </c>
      <c r="AH46" s="25">
        <f t="shared" si="13"/>
        <v>0</v>
      </c>
      <c r="AI46" s="25">
        <f t="shared" si="13"/>
        <v>0</v>
      </c>
      <c r="AJ46" s="25">
        <f t="shared" si="13"/>
        <v>0</v>
      </c>
      <c r="AK46" s="56">
        <f t="shared" si="13"/>
        <v>0</v>
      </c>
    </row>
    <row r="47" spans="2:37" ht="15" x14ac:dyDescent="0.25">
      <c r="AC47" s="38" t="s">
        <v>58</v>
      </c>
      <c r="AD47" s="27"/>
      <c r="AE47" s="27"/>
      <c r="AF47" s="25">
        <f t="shared" ref="AF47:AK47" si="14">AF43</f>
        <v>0</v>
      </c>
      <c r="AG47" s="25">
        <f t="shared" si="14"/>
        <v>0</v>
      </c>
      <c r="AH47" s="25">
        <f t="shared" si="14"/>
        <v>0</v>
      </c>
      <c r="AI47" s="25">
        <f t="shared" si="14"/>
        <v>0</v>
      </c>
      <c r="AJ47" s="25">
        <f t="shared" si="14"/>
        <v>0</v>
      </c>
      <c r="AK47" s="56">
        <f t="shared" si="14"/>
        <v>0</v>
      </c>
    </row>
    <row r="48" spans="2:37" ht="15.75" thickBot="1" x14ac:dyDescent="0.3">
      <c r="AC48" s="53" t="s">
        <v>57</v>
      </c>
      <c r="AD48" s="59"/>
      <c r="AE48" s="59"/>
      <c r="AF48" s="60">
        <f>AF46-AF47</f>
        <v>0</v>
      </c>
      <c r="AG48" s="60">
        <f t="shared" ref="AG48:AK48" si="15">AG46-AG47</f>
        <v>0</v>
      </c>
      <c r="AH48" s="60">
        <f t="shared" si="15"/>
        <v>0</v>
      </c>
      <c r="AI48" s="60">
        <f t="shared" si="15"/>
        <v>0</v>
      </c>
      <c r="AJ48" s="60">
        <f t="shared" si="15"/>
        <v>0</v>
      </c>
      <c r="AK48" s="61">
        <f t="shared" si="15"/>
        <v>0</v>
      </c>
    </row>
    <row r="49" spans="29:37" ht="15.75" thickTop="1" x14ac:dyDescent="0.25"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9:37" ht="15.75" thickBot="1" x14ac:dyDescent="0.3"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9:37" ht="15.75" thickTop="1" x14ac:dyDescent="0.25">
      <c r="AC51" s="30" t="s">
        <v>65</v>
      </c>
      <c r="AD51" s="55"/>
      <c r="AE51" s="55"/>
      <c r="AF51" s="55"/>
      <c r="AG51" s="55"/>
      <c r="AH51" s="55"/>
      <c r="AI51" s="55"/>
      <c r="AJ51" s="67"/>
    </row>
    <row r="52" spans="29:37" ht="15" x14ac:dyDescent="0.25">
      <c r="AC52" s="38" t="s">
        <v>47</v>
      </c>
      <c r="AD52" s="19">
        <f>B20</f>
        <v>7.7499999999999999E-2</v>
      </c>
      <c r="AE52" s="68" t="s">
        <v>48</v>
      </c>
      <c r="AF52" s="27"/>
      <c r="AG52" s="27"/>
      <c r="AH52" s="18"/>
      <c r="AI52" s="18"/>
      <c r="AJ52" s="56"/>
    </row>
    <row r="53" spans="29:37" ht="15" x14ac:dyDescent="0.25">
      <c r="AC53" s="38" t="s">
        <v>38</v>
      </c>
      <c r="AD53" s="18"/>
      <c r="AE53" s="18"/>
      <c r="AF53" s="18"/>
      <c r="AG53" s="18"/>
      <c r="AH53" s="18"/>
      <c r="AI53" s="18"/>
      <c r="AJ53" s="56"/>
    </row>
    <row r="54" spans="29:37" ht="15" x14ac:dyDescent="0.25">
      <c r="AC54" s="36" t="s">
        <v>46</v>
      </c>
      <c r="AD54" s="18"/>
      <c r="AE54" s="18"/>
      <c r="AF54" s="18"/>
      <c r="AG54" s="18"/>
      <c r="AH54" s="18"/>
      <c r="AI54" s="18"/>
      <c r="AJ54" s="37"/>
    </row>
    <row r="55" spans="29:37" ht="15" x14ac:dyDescent="0.25">
      <c r="AC55" s="38" t="s">
        <v>59</v>
      </c>
      <c r="AD55" s="18"/>
      <c r="AE55" s="18"/>
      <c r="AF55" s="18"/>
      <c r="AG55" s="18"/>
      <c r="AH55" s="65"/>
      <c r="AI55" s="65"/>
      <c r="AJ55" s="66"/>
    </row>
    <row r="56" spans="29:37" ht="15" x14ac:dyDescent="0.25">
      <c r="AC56" s="38" t="s">
        <v>60</v>
      </c>
      <c r="AD56" s="18"/>
      <c r="AE56" s="18"/>
      <c r="AF56" s="18"/>
      <c r="AG56" s="18"/>
      <c r="AH56" s="65"/>
      <c r="AI56" s="65"/>
      <c r="AJ56" s="66"/>
    </row>
    <row r="57" spans="29:37" ht="15" x14ac:dyDescent="0.25">
      <c r="AC57" s="38" t="s">
        <v>61</v>
      </c>
      <c r="AD57" s="18"/>
      <c r="AE57" s="18"/>
      <c r="AF57" s="18"/>
      <c r="AG57" s="18"/>
      <c r="AH57" s="65"/>
      <c r="AI57" s="65"/>
      <c r="AJ57" s="66"/>
    </row>
    <row r="58" spans="29:37" ht="15" x14ac:dyDescent="0.25">
      <c r="AC58" s="38" t="s">
        <v>62</v>
      </c>
      <c r="AD58" s="18"/>
      <c r="AE58" s="18"/>
      <c r="AF58" s="18"/>
      <c r="AG58" s="18"/>
      <c r="AH58" s="65"/>
      <c r="AI58" s="65"/>
      <c r="AJ58" s="66"/>
    </row>
    <row r="59" spans="29:37" ht="15" x14ac:dyDescent="0.25">
      <c r="AC59" s="38" t="s">
        <v>63</v>
      </c>
      <c r="AD59" s="19">
        <f>B22</f>
        <v>0.15</v>
      </c>
      <c r="AE59" s="18"/>
      <c r="AF59" s="18"/>
      <c r="AG59" s="18"/>
      <c r="AH59" s="65"/>
      <c r="AI59" s="65"/>
      <c r="AJ59" s="66"/>
    </row>
    <row r="60" spans="29:37" ht="15.75" thickBot="1" x14ac:dyDescent="0.3">
      <c r="AC60" s="53" t="s">
        <v>65</v>
      </c>
      <c r="AD60" s="40"/>
      <c r="AE60" s="59"/>
      <c r="AF60" s="59"/>
      <c r="AG60" s="59"/>
      <c r="AH60" s="59"/>
      <c r="AI60" s="59"/>
      <c r="AJ60" s="79"/>
    </row>
    <row r="61" spans="29:37" ht="16.5" thickTop="1" thickBot="1" x14ac:dyDescent="0.3">
      <c r="AC61" s="12"/>
      <c r="AD61" s="12"/>
      <c r="AE61" s="12"/>
      <c r="AF61" s="12"/>
      <c r="AG61" s="12"/>
      <c r="AH61" s="12"/>
      <c r="AI61" s="12"/>
      <c r="AJ61" s="12"/>
    </row>
    <row r="62" spans="29:37" ht="15.75" thickTop="1" x14ac:dyDescent="0.25">
      <c r="AC62" s="62" t="s">
        <v>66</v>
      </c>
      <c r="AD62" s="41"/>
      <c r="AE62" s="63" t="s">
        <v>71</v>
      </c>
      <c r="AF62" s="63" t="str">
        <f>AF3</f>
        <v>Year 1</v>
      </c>
      <c r="AG62" s="63" t="str">
        <f>AG3</f>
        <v>Year 2</v>
      </c>
      <c r="AH62" s="63" t="str">
        <f>AH3</f>
        <v>Year 3</v>
      </c>
      <c r="AI62" s="63" t="str">
        <f>AI3</f>
        <v>Year 4</v>
      </c>
      <c r="AJ62" s="64" t="str">
        <f>AJ3</f>
        <v>Year 5</v>
      </c>
    </row>
    <row r="63" spans="29:37" ht="15" x14ac:dyDescent="0.25">
      <c r="AC63" s="38" t="s">
        <v>73</v>
      </c>
      <c r="AD63" s="18"/>
      <c r="AE63" s="25">
        <f>-B13</f>
        <v>-7349999.9999999991</v>
      </c>
      <c r="AF63" s="25"/>
      <c r="AG63" s="25"/>
      <c r="AH63" s="25"/>
      <c r="AI63" s="25"/>
      <c r="AJ63" s="56"/>
    </row>
    <row r="64" spans="29:37" ht="15" x14ac:dyDescent="0.25">
      <c r="AC64" s="38" t="s">
        <v>67</v>
      </c>
      <c r="AD64" s="18"/>
      <c r="AE64" s="25"/>
      <c r="AF64" s="25"/>
      <c r="AG64" s="25"/>
      <c r="AH64" s="25"/>
      <c r="AI64" s="25"/>
      <c r="AJ64" s="56"/>
    </row>
    <row r="65" spans="29:36" ht="15" x14ac:dyDescent="0.25">
      <c r="AC65" s="38" t="s">
        <v>68</v>
      </c>
      <c r="AD65" s="18"/>
      <c r="AE65" s="25"/>
      <c r="AF65" s="25"/>
      <c r="AG65" s="25"/>
      <c r="AH65" s="25"/>
      <c r="AI65" s="25"/>
      <c r="AJ65" s="56"/>
    </row>
    <row r="66" spans="29:36" ht="15" x14ac:dyDescent="0.25">
      <c r="AC66" s="38" t="s">
        <v>69</v>
      </c>
      <c r="AD66" s="18"/>
      <c r="AE66" s="25"/>
      <c r="AF66" s="25"/>
      <c r="AG66" s="25"/>
      <c r="AH66" s="25"/>
      <c r="AI66" s="25"/>
      <c r="AJ66" s="56"/>
    </row>
    <row r="67" spans="29:36" ht="15" x14ac:dyDescent="0.25">
      <c r="AC67" s="38"/>
      <c r="AD67" s="18"/>
      <c r="AE67" s="25"/>
      <c r="AF67" s="25"/>
      <c r="AG67" s="25"/>
      <c r="AH67" s="25"/>
      <c r="AI67" s="25"/>
      <c r="AJ67" s="56"/>
    </row>
    <row r="68" spans="29:36" ht="15.75" thickBot="1" x14ac:dyDescent="0.3">
      <c r="AC68" s="57" t="s">
        <v>70</v>
      </c>
      <c r="AD68" s="58"/>
      <c r="AE68" s="59"/>
      <c r="AF68" s="59"/>
      <c r="AG68" s="59"/>
      <c r="AH68" s="59"/>
      <c r="AI68" s="59"/>
      <c r="AJ68" s="80"/>
    </row>
    <row r="69" spans="29:36" ht="15.75" thickTop="1" x14ac:dyDescent="0.25">
      <c r="AC69" s="12"/>
    </row>
  </sheetData>
  <pageMargins left="0.75" right="0.5" top="0.5" bottom="0.5" header="0.5" footer="0.5"/>
  <pageSetup fitToHeight="2" orientation="landscape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69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19.7109375" style="1" customWidth="1"/>
    <col min="2" max="2" width="13.7109375" style="1" customWidth="1"/>
    <col min="3" max="3" width="8.28515625" style="13" customWidth="1"/>
    <col min="4" max="5" width="13.7109375" style="1" customWidth="1"/>
    <col min="6" max="6" width="3.28515625" style="1" customWidth="1"/>
    <col min="7" max="7" width="17.28515625" style="1" customWidth="1"/>
    <col min="8" max="8" width="21.42578125" style="1" customWidth="1"/>
    <col min="9" max="9" width="3.28515625" style="1" customWidth="1"/>
    <col min="10" max="10" width="17.7109375" style="1" bestFit="1" customWidth="1"/>
    <col min="11" max="11" width="18.7109375" style="1" customWidth="1"/>
    <col min="12" max="12" width="17.7109375" style="1" bestFit="1" customWidth="1"/>
    <col min="13" max="13" width="19.85546875" style="1" customWidth="1"/>
    <col min="14" max="14" width="3.28515625" style="1" customWidth="1"/>
    <col min="15" max="15" width="18.42578125" style="1" customWidth="1"/>
    <col min="16" max="16" width="22.85546875" style="1" customWidth="1"/>
    <col min="17" max="17" width="12.28515625" style="1" customWidth="1"/>
    <col min="18" max="18" width="6.7109375" style="1" customWidth="1"/>
    <col min="19" max="19" width="23.28515625" style="1" customWidth="1"/>
    <col min="20" max="20" width="21.42578125" style="1" customWidth="1"/>
    <col min="21" max="21" width="4.28515625" style="1" customWidth="1"/>
    <col min="22" max="22" width="21.140625" style="1" customWidth="1"/>
    <col min="23" max="23" width="31.5703125" style="1" customWidth="1"/>
    <col min="24" max="24" width="21.28515625" style="1" bestFit="1" customWidth="1"/>
    <col min="25" max="25" width="11.7109375" style="1" bestFit="1" customWidth="1"/>
    <col min="26" max="26" width="4.28515625" style="1" customWidth="1"/>
    <col min="27" max="27" width="12.42578125" style="1" bestFit="1" customWidth="1"/>
    <col min="28" max="28" width="8.85546875" style="1"/>
    <col min="29" max="29" width="27.85546875" style="1" customWidth="1"/>
    <col min="30" max="30" width="11.7109375" style="1" customWidth="1"/>
    <col min="31" max="31" width="15.85546875" style="1" customWidth="1"/>
    <col min="32" max="47" width="13.7109375" style="1" customWidth="1"/>
    <col min="48" max="52" width="8.85546875" style="1"/>
    <col min="53" max="53" width="0" style="1" hidden="1" customWidth="1"/>
    <col min="54" max="16384" width="8.85546875" style="1"/>
  </cols>
  <sheetData>
    <row r="1" spans="1:53" ht="18" x14ac:dyDescent="0.25">
      <c r="A1" s="8" t="s">
        <v>107</v>
      </c>
      <c r="F1" s="8" t="s">
        <v>99</v>
      </c>
      <c r="R1" s="8" t="s">
        <v>100</v>
      </c>
      <c r="AC1" s="8" t="s">
        <v>7</v>
      </c>
      <c r="AH1" s="3"/>
      <c r="AI1"/>
      <c r="AJ1" s="4"/>
      <c r="AK1"/>
      <c r="AL1"/>
      <c r="AM1"/>
      <c r="BA1" s="1" t="s">
        <v>109</v>
      </c>
    </row>
    <row r="2" spans="1:53" ht="15" x14ac:dyDescent="0.25">
      <c r="AH2" s="5"/>
      <c r="AI2" s="5"/>
      <c r="AJ2" s="6"/>
      <c r="AK2" s="5"/>
      <c r="AL2"/>
      <c r="AM2"/>
    </row>
    <row r="3" spans="1:53" ht="16.5" thickBot="1" x14ac:dyDescent="0.3">
      <c r="A3" s="74" t="s">
        <v>74</v>
      </c>
      <c r="B3" s="18"/>
      <c r="C3" s="69"/>
      <c r="AD3" s="9" t="s">
        <v>20</v>
      </c>
      <c r="AE3" s="9" t="s">
        <v>21</v>
      </c>
      <c r="AF3" s="9" t="s">
        <v>9</v>
      </c>
      <c r="AG3" s="9" t="s">
        <v>40</v>
      </c>
      <c r="AH3" s="9" t="s">
        <v>41</v>
      </c>
      <c r="AI3" s="9" t="s">
        <v>42</v>
      </c>
      <c r="AJ3" s="9" t="s">
        <v>43</v>
      </c>
      <c r="AK3" s="9" t="s">
        <v>44</v>
      </c>
      <c r="AL3"/>
      <c r="AM3"/>
    </row>
    <row r="4" spans="1:53" ht="15.75" thickTop="1" x14ac:dyDescent="0.25">
      <c r="A4" s="29" t="s">
        <v>103</v>
      </c>
      <c r="B4" s="27"/>
      <c r="C4" s="68"/>
      <c r="AC4" s="30" t="s">
        <v>0</v>
      </c>
      <c r="AD4" s="31"/>
      <c r="AE4" s="31"/>
      <c r="AF4" s="32"/>
      <c r="AG4" s="32"/>
      <c r="AH4" s="50"/>
      <c r="AI4" s="50"/>
      <c r="AJ4" s="51"/>
      <c r="AK4" s="52"/>
      <c r="AL4"/>
      <c r="AM4"/>
    </row>
    <row r="5" spans="1:53" ht="15" x14ac:dyDescent="0.25">
      <c r="A5" s="27" t="s">
        <v>24</v>
      </c>
      <c r="B5" s="25">
        <v>100000</v>
      </c>
      <c r="C5" s="68" t="s">
        <v>22</v>
      </c>
      <c r="AC5" s="34" t="s">
        <v>8</v>
      </c>
      <c r="AD5" s="89">
        <f>AD15</f>
        <v>19</v>
      </c>
      <c r="AE5" s="19">
        <f>AE15</f>
        <v>0.02</v>
      </c>
      <c r="AF5" s="17">
        <f>AF15</f>
        <v>1900000</v>
      </c>
      <c r="AG5" s="17">
        <f t="shared" ref="AG5" si="0">AG15</f>
        <v>1938000</v>
      </c>
      <c r="AH5" s="17"/>
      <c r="AI5" s="17"/>
      <c r="AJ5" s="17"/>
      <c r="AK5" s="35"/>
      <c r="AL5" s="3"/>
      <c r="AM5" s="3"/>
      <c r="AN5" s="10"/>
      <c r="AO5" s="10"/>
      <c r="AP5" s="10"/>
      <c r="AQ5" s="10"/>
      <c r="AR5" s="10"/>
    </row>
    <row r="6" spans="1:53" ht="15" x14ac:dyDescent="0.25">
      <c r="A6" s="27" t="s">
        <v>77</v>
      </c>
      <c r="B6" s="81">
        <v>19</v>
      </c>
      <c r="C6" s="68" t="s">
        <v>76</v>
      </c>
      <c r="AC6" s="34" t="s">
        <v>17</v>
      </c>
      <c r="AD6" s="18"/>
      <c r="AE6" s="20"/>
      <c r="AF6" s="17">
        <f>AF24</f>
        <v>423000</v>
      </c>
      <c r="AG6" s="17">
        <f t="shared" ref="AG6" si="1">AG24</f>
        <v>433710</v>
      </c>
      <c r="AH6" s="17"/>
      <c r="AI6" s="17"/>
      <c r="AJ6" s="17"/>
      <c r="AK6" s="35"/>
      <c r="AL6" s="3"/>
      <c r="AM6" s="3"/>
      <c r="AN6" s="10"/>
      <c r="AO6" s="10"/>
      <c r="AP6" s="10"/>
      <c r="AQ6" s="10"/>
      <c r="AR6" s="10"/>
    </row>
    <row r="7" spans="1:53" ht="15" x14ac:dyDescent="0.25">
      <c r="A7" s="27" t="s">
        <v>78</v>
      </c>
      <c r="B7" s="19">
        <v>0.02</v>
      </c>
      <c r="C7" s="68"/>
      <c r="AC7" s="36" t="s">
        <v>10</v>
      </c>
      <c r="AD7" s="21"/>
      <c r="AE7" s="21"/>
      <c r="AF7" s="22">
        <f>SUM(AF5:AF6)</f>
        <v>2323000</v>
      </c>
      <c r="AG7" s="22">
        <f t="shared" ref="AG7" si="2">SUM(AG5:AG6)</f>
        <v>2371710</v>
      </c>
      <c r="AH7" s="22"/>
      <c r="AI7" s="22"/>
      <c r="AJ7" s="22"/>
      <c r="AK7" s="37"/>
      <c r="AL7" s="3"/>
      <c r="AM7" s="3"/>
      <c r="AN7" s="10"/>
      <c r="AO7" s="10"/>
      <c r="AP7" s="10"/>
      <c r="AQ7" s="10"/>
      <c r="AR7" s="10"/>
    </row>
    <row r="8" spans="1:53" ht="15" x14ac:dyDescent="0.25">
      <c r="A8" s="27" t="s">
        <v>75</v>
      </c>
      <c r="B8" s="27">
        <v>10</v>
      </c>
      <c r="C8" s="68" t="s">
        <v>32</v>
      </c>
      <c r="AC8" s="34" t="s">
        <v>39</v>
      </c>
      <c r="AD8" s="23">
        <f>B11</f>
        <v>0.05</v>
      </c>
      <c r="AE8" s="23"/>
      <c r="AF8" s="17">
        <f>$AD$8*AF7</f>
        <v>116150</v>
      </c>
      <c r="AG8" s="17">
        <f t="shared" ref="AG8" si="3">$AD$8*AG7</f>
        <v>118585.5</v>
      </c>
      <c r="AH8" s="17"/>
      <c r="AI8" s="17"/>
      <c r="AJ8" s="17"/>
      <c r="AK8" s="35"/>
      <c r="AL8" s="3"/>
      <c r="AM8" s="3"/>
      <c r="AN8" s="10"/>
      <c r="AO8" s="10"/>
      <c r="AP8" s="10"/>
      <c r="AQ8" s="10"/>
      <c r="AR8" s="10"/>
    </row>
    <row r="9" spans="1:53" ht="15" x14ac:dyDescent="0.25">
      <c r="A9" s="27" t="s">
        <v>25</v>
      </c>
      <c r="B9" s="27">
        <v>7</v>
      </c>
      <c r="C9" s="68"/>
      <c r="AC9" s="36" t="s">
        <v>1</v>
      </c>
      <c r="AD9" s="15"/>
      <c r="AE9" s="15"/>
      <c r="AF9" s="24">
        <f>AF7-AF8</f>
        <v>2206850</v>
      </c>
      <c r="AG9" s="24">
        <f t="shared" ref="AG9" si="4">AG7-AG8</f>
        <v>2253124.5</v>
      </c>
      <c r="AH9" s="24"/>
      <c r="AI9" s="24"/>
      <c r="AJ9" s="24"/>
      <c r="AK9" s="45"/>
      <c r="AL9" s="3"/>
      <c r="AM9" s="3"/>
      <c r="AN9" s="10"/>
      <c r="AO9" s="10"/>
      <c r="AP9" s="10"/>
      <c r="AQ9" s="10"/>
      <c r="AR9" s="10"/>
    </row>
    <row r="10" spans="1:53" ht="15" x14ac:dyDescent="0.25">
      <c r="A10" s="27" t="s">
        <v>23</v>
      </c>
      <c r="B10" s="70">
        <v>0.95</v>
      </c>
      <c r="C10" s="68"/>
      <c r="AC10" s="38" t="s">
        <v>16</v>
      </c>
      <c r="AD10" s="27"/>
      <c r="AE10" s="27"/>
      <c r="AF10" s="25">
        <f>AF24</f>
        <v>423000</v>
      </c>
      <c r="AG10" s="25">
        <f t="shared" ref="AG10" si="5">AG24</f>
        <v>433710</v>
      </c>
      <c r="AH10" s="25"/>
      <c r="AI10" s="25"/>
      <c r="AJ10" s="25"/>
      <c r="AK10" s="56"/>
      <c r="AL10" s="3"/>
      <c r="AM10" s="3"/>
      <c r="AN10" s="10"/>
      <c r="AO10" s="10"/>
      <c r="AP10" s="10"/>
      <c r="AQ10" s="10"/>
      <c r="AR10" s="10"/>
    </row>
    <row r="11" spans="1:53" ht="15" x14ac:dyDescent="0.25">
      <c r="A11" s="27" t="s">
        <v>26</v>
      </c>
      <c r="B11" s="70">
        <v>0.05</v>
      </c>
      <c r="C11" s="68"/>
      <c r="AC11" s="34" t="s">
        <v>11</v>
      </c>
      <c r="AD11" s="16"/>
      <c r="AE11" s="16"/>
      <c r="AF11" s="17">
        <f>AF27</f>
        <v>66206</v>
      </c>
      <c r="AG11" s="17">
        <f t="shared" ref="AG11" si="6">AG27</f>
        <v>67594</v>
      </c>
      <c r="AH11" s="17"/>
      <c r="AI11" s="17"/>
      <c r="AJ11" s="17"/>
      <c r="AK11" s="35"/>
      <c r="AL11" s="3"/>
      <c r="AM11" s="3"/>
      <c r="AN11" s="10"/>
      <c r="AO11" s="10"/>
      <c r="AP11" s="10"/>
      <c r="AQ11" s="10"/>
      <c r="AR11" s="10"/>
    </row>
    <row r="12" spans="1:53" ht="15.75" thickBot="1" x14ac:dyDescent="0.3">
      <c r="A12" s="27" t="s">
        <v>27</v>
      </c>
      <c r="B12" s="82">
        <v>21000000</v>
      </c>
      <c r="C12" s="68"/>
      <c r="AC12" s="53" t="s">
        <v>18</v>
      </c>
      <c r="AD12" s="54"/>
      <c r="AE12" s="54"/>
      <c r="AF12" s="48">
        <f>AF9-AF10-AF11</f>
        <v>1717644</v>
      </c>
      <c r="AG12" s="48">
        <f t="shared" ref="AG12" si="7">AG9-AG10-AG11</f>
        <v>1751820.5</v>
      </c>
      <c r="AH12" s="48"/>
      <c r="AI12" s="48"/>
      <c r="AJ12" s="48"/>
      <c r="AK12" s="49"/>
      <c r="AL12" s="3"/>
      <c r="AM12" s="3"/>
      <c r="AN12" s="10"/>
      <c r="AO12" s="10"/>
      <c r="AP12" s="10"/>
      <c r="AQ12" s="10"/>
      <c r="AR12" s="10"/>
    </row>
    <row r="13" spans="1:53" ht="16.5" thickTop="1" thickBot="1" x14ac:dyDescent="0.3">
      <c r="A13" s="27" t="s">
        <v>28</v>
      </c>
      <c r="B13" s="82">
        <f>B12*C13</f>
        <v>7349999.9999999991</v>
      </c>
      <c r="C13" s="71">
        <v>0.35</v>
      </c>
      <c r="AC13"/>
      <c r="AD13" s="2"/>
      <c r="AE13" s="2"/>
      <c r="AF13" s="7"/>
      <c r="AG13" s="3"/>
      <c r="AH13" s="3"/>
      <c r="AI13" s="3"/>
      <c r="AJ13" s="3"/>
      <c r="AK13" s="3"/>
      <c r="AL13" s="3"/>
      <c r="AM13" s="3"/>
      <c r="AN13" s="10"/>
      <c r="AO13" s="10"/>
      <c r="AP13" s="10"/>
      <c r="AQ13" s="10"/>
      <c r="AR13" s="10"/>
    </row>
    <row r="14" spans="1:53" ht="15.75" thickTop="1" x14ac:dyDescent="0.25">
      <c r="A14" s="27" t="s">
        <v>29</v>
      </c>
      <c r="B14" s="82">
        <f>B12*C14</f>
        <v>13650000</v>
      </c>
      <c r="C14" s="71">
        <f>1-C13</f>
        <v>0.65</v>
      </c>
      <c r="AC14" s="62" t="s">
        <v>19</v>
      </c>
      <c r="AD14" s="41"/>
      <c r="AE14" s="41"/>
      <c r="AF14" s="42"/>
      <c r="AG14" s="43"/>
      <c r="AH14" s="32"/>
      <c r="AI14" s="32"/>
      <c r="AJ14" s="32"/>
      <c r="AK14" s="33"/>
      <c r="AL14" s="3"/>
      <c r="AM14" s="3"/>
      <c r="AN14" s="10"/>
      <c r="AO14" s="10"/>
      <c r="AP14" s="10"/>
      <c r="AQ14" s="10"/>
      <c r="AR14" s="10"/>
    </row>
    <row r="15" spans="1:53" ht="15" x14ac:dyDescent="0.25">
      <c r="A15" s="27" t="s">
        <v>31</v>
      </c>
      <c r="B15" s="20">
        <v>4.8000000000000001E-2</v>
      </c>
      <c r="C15" s="68"/>
      <c r="AC15" s="38" t="s">
        <v>104</v>
      </c>
      <c r="AD15" s="73">
        <f>B6</f>
        <v>19</v>
      </c>
      <c r="AE15" s="23">
        <f>B7</f>
        <v>0.02</v>
      </c>
      <c r="AF15" s="25">
        <f>$B$5*$AD$15</f>
        <v>1900000</v>
      </c>
      <c r="AG15" s="17">
        <f>AF15*(1+$AE$15)</f>
        <v>1938000</v>
      </c>
      <c r="AH15" s="17"/>
      <c r="AI15" s="17"/>
      <c r="AJ15" s="17"/>
      <c r="AK15" s="35"/>
      <c r="AL15" s="3"/>
      <c r="AM15" s="3"/>
      <c r="AN15" s="10"/>
      <c r="AO15" s="10"/>
      <c r="AP15" s="10"/>
      <c r="AQ15" s="10"/>
      <c r="AR15" s="10"/>
    </row>
    <row r="16" spans="1:53" ht="15" x14ac:dyDescent="0.25">
      <c r="A16" s="27" t="s">
        <v>30</v>
      </c>
      <c r="B16" s="27">
        <v>20</v>
      </c>
      <c r="C16" s="68" t="s">
        <v>32</v>
      </c>
      <c r="AC16" s="38"/>
      <c r="AD16" s="18"/>
      <c r="AE16" s="18"/>
      <c r="AF16" s="26"/>
      <c r="AG16" s="28"/>
      <c r="AH16" s="28"/>
      <c r="AI16" s="28"/>
      <c r="AJ16" s="28"/>
      <c r="AK16" s="44"/>
      <c r="AL16" s="3"/>
      <c r="AM16" s="3"/>
      <c r="AN16" s="10"/>
      <c r="AO16" s="10"/>
      <c r="AP16" s="10"/>
      <c r="AQ16" s="10"/>
      <c r="AR16" s="10"/>
    </row>
    <row r="17" spans="1:44" ht="15" x14ac:dyDescent="0.25">
      <c r="A17" s="27" t="s">
        <v>108</v>
      </c>
      <c r="B17" s="83">
        <f>ROUND(B12*C17,0)</f>
        <v>3780000</v>
      </c>
      <c r="C17" s="71">
        <v>0.18</v>
      </c>
      <c r="AC17" s="38"/>
      <c r="AD17" s="18"/>
      <c r="AE17" s="18"/>
      <c r="AF17" s="26"/>
      <c r="AG17" s="28"/>
      <c r="AH17" s="28"/>
      <c r="AI17" s="28"/>
      <c r="AJ17" s="28"/>
      <c r="AK17" s="44"/>
      <c r="AL17" s="3"/>
      <c r="AM17" s="3"/>
      <c r="AN17" s="10"/>
      <c r="AO17" s="10"/>
      <c r="AP17" s="10"/>
      <c r="AQ17" s="10"/>
      <c r="AR17" s="10"/>
    </row>
    <row r="18" spans="1:44" ht="15" x14ac:dyDescent="0.25">
      <c r="A18" s="27" t="s">
        <v>33</v>
      </c>
      <c r="B18" s="83">
        <f>ROUND(B12*C18,0)</f>
        <v>17220000</v>
      </c>
      <c r="C18" s="71">
        <v>0.82</v>
      </c>
      <c r="AC18" s="36" t="s">
        <v>12</v>
      </c>
      <c r="AD18" s="16"/>
      <c r="AE18" s="16"/>
      <c r="AF18" s="17"/>
      <c r="AG18" s="28"/>
      <c r="AH18" s="28"/>
      <c r="AI18" s="28"/>
      <c r="AJ18" s="28"/>
      <c r="AK18" s="44"/>
      <c r="AL18" s="3"/>
      <c r="AM18" s="3"/>
      <c r="AN18" s="10"/>
      <c r="AO18" s="10"/>
      <c r="AP18" s="10"/>
      <c r="AQ18" s="10"/>
      <c r="AR18" s="10"/>
    </row>
    <row r="19" spans="1:44" ht="15" x14ac:dyDescent="0.25">
      <c r="A19" s="27" t="s">
        <v>34</v>
      </c>
      <c r="B19" s="72">
        <v>39</v>
      </c>
      <c r="C19" s="68" t="s">
        <v>32</v>
      </c>
      <c r="AC19" s="34" t="s">
        <v>2</v>
      </c>
      <c r="AD19" s="16"/>
      <c r="AE19" s="23">
        <v>2.2499999999999999E-2</v>
      </c>
      <c r="AF19" s="17">
        <v>102000</v>
      </c>
      <c r="AG19" s="17">
        <f>AF19*(1+$AE$19)</f>
        <v>104295</v>
      </c>
      <c r="AH19" s="17"/>
      <c r="AI19" s="17"/>
      <c r="AJ19" s="17"/>
      <c r="AK19" s="35"/>
      <c r="AL19" s="3"/>
      <c r="AM19" s="3"/>
      <c r="AN19" s="10"/>
      <c r="AO19" s="10"/>
      <c r="AP19" s="10"/>
      <c r="AQ19" s="10"/>
      <c r="AR19" s="10"/>
    </row>
    <row r="20" spans="1:44" ht="15" x14ac:dyDescent="0.25">
      <c r="A20" s="27" t="s">
        <v>45</v>
      </c>
      <c r="B20" s="20">
        <v>7.7499999999999999E-2</v>
      </c>
      <c r="C20" s="68"/>
      <c r="AC20" s="34" t="s">
        <v>4</v>
      </c>
      <c r="AD20" s="16"/>
      <c r="AE20" s="23">
        <v>0.02</v>
      </c>
      <c r="AF20" s="17">
        <v>72000</v>
      </c>
      <c r="AG20" s="17">
        <f>AF20*(1+$AE$20)</f>
        <v>73440</v>
      </c>
      <c r="AH20" s="17"/>
      <c r="AI20" s="17"/>
      <c r="AJ20" s="17"/>
      <c r="AK20" s="35"/>
      <c r="AL20" s="3"/>
      <c r="AM20" s="3"/>
      <c r="AN20" s="10"/>
      <c r="AO20" s="10"/>
      <c r="AP20" s="10"/>
      <c r="AQ20" s="10"/>
      <c r="AR20" s="10"/>
    </row>
    <row r="21" spans="1:44" ht="15" x14ac:dyDescent="0.25">
      <c r="A21" s="27" t="s">
        <v>55</v>
      </c>
      <c r="B21" s="70">
        <v>0.2</v>
      </c>
      <c r="C21" s="68"/>
      <c r="AC21" s="34" t="s">
        <v>5</v>
      </c>
      <c r="AD21" s="15"/>
      <c r="AE21" s="23">
        <v>2.75E-2</v>
      </c>
      <c r="AF21" s="17">
        <v>108000</v>
      </c>
      <c r="AG21" s="17">
        <f>AF21*(1+$AE$21)</f>
        <v>110970.00000000001</v>
      </c>
      <c r="AH21" s="17"/>
      <c r="AI21" s="17"/>
      <c r="AJ21" s="17"/>
      <c r="AK21" s="35"/>
      <c r="AL21" s="3"/>
      <c r="AM21" s="3"/>
      <c r="AN21" s="10"/>
      <c r="AO21" s="10"/>
      <c r="AP21" s="10"/>
      <c r="AQ21" s="10"/>
      <c r="AR21" s="10"/>
    </row>
    <row r="22" spans="1:44" ht="15" x14ac:dyDescent="0.25">
      <c r="A22" s="27" t="s">
        <v>64</v>
      </c>
      <c r="B22" s="70">
        <v>0.15</v>
      </c>
      <c r="C22" s="68"/>
      <c r="AC22" s="34" t="s">
        <v>6</v>
      </c>
      <c r="AD22" s="18"/>
      <c r="AE22" s="23">
        <v>0.03</v>
      </c>
      <c r="AF22" s="17">
        <v>96000</v>
      </c>
      <c r="AG22" s="17">
        <f>AF22*(1+$AE$22)</f>
        <v>98880</v>
      </c>
      <c r="AH22" s="17"/>
      <c r="AI22" s="17"/>
      <c r="AJ22" s="17"/>
      <c r="AK22" s="35"/>
      <c r="AL22" s="3"/>
      <c r="AM22" s="3"/>
      <c r="AN22" s="10"/>
      <c r="AO22" s="10"/>
      <c r="AP22" s="10"/>
      <c r="AQ22" s="10"/>
      <c r="AR22" s="10"/>
    </row>
    <row r="23" spans="1:44" ht="15" x14ac:dyDescent="0.25">
      <c r="A23" s="27" t="s">
        <v>101</v>
      </c>
      <c r="B23" s="19">
        <v>0.03</v>
      </c>
      <c r="C23" s="68"/>
      <c r="AC23" s="34" t="s">
        <v>13</v>
      </c>
      <c r="AD23" s="18"/>
      <c r="AE23" s="23">
        <v>2.5000000000000001E-2</v>
      </c>
      <c r="AF23" s="17">
        <v>45000</v>
      </c>
      <c r="AG23" s="17">
        <f>AF23*(1+$AE$23)</f>
        <v>46124.999999999993</v>
      </c>
      <c r="AH23" s="17"/>
      <c r="AI23" s="17"/>
      <c r="AJ23" s="17"/>
      <c r="AK23" s="35"/>
      <c r="AL23" s="3"/>
      <c r="AM23" s="3"/>
      <c r="AN23" s="10"/>
      <c r="AO23" s="10"/>
      <c r="AP23" s="10"/>
      <c r="AQ23" s="10"/>
      <c r="AR23" s="10"/>
    </row>
    <row r="24" spans="1:44" ht="15" x14ac:dyDescent="0.25">
      <c r="AC24" s="34" t="s">
        <v>14</v>
      </c>
      <c r="AD24" s="18"/>
      <c r="AE24" s="18"/>
      <c r="AF24" s="24">
        <f>SUM(AF19:AF23)</f>
        <v>423000</v>
      </c>
      <c r="AG24" s="24">
        <f>SUM(AG19:AG23)</f>
        <v>433710</v>
      </c>
      <c r="AH24" s="24"/>
      <c r="AI24" s="24"/>
      <c r="AJ24" s="24"/>
      <c r="AK24" s="45"/>
      <c r="AL24"/>
      <c r="AM24"/>
    </row>
    <row r="25" spans="1:44" ht="15" x14ac:dyDescent="0.25">
      <c r="A25" s="1" t="s">
        <v>96</v>
      </c>
      <c r="AC25" s="34"/>
      <c r="AD25" s="18"/>
      <c r="AE25" s="18"/>
      <c r="AF25" s="17"/>
      <c r="AG25" s="24"/>
      <c r="AH25" s="24"/>
      <c r="AI25" s="24"/>
      <c r="AJ25" s="24"/>
      <c r="AK25" s="45"/>
      <c r="AL25"/>
      <c r="AM25"/>
    </row>
    <row r="26" spans="1:44" ht="15" x14ac:dyDescent="0.25">
      <c r="A26" s="1" t="s">
        <v>97</v>
      </c>
      <c r="AC26" s="36" t="s">
        <v>15</v>
      </c>
      <c r="AD26" s="16"/>
      <c r="AE26" s="16"/>
      <c r="AF26" s="17"/>
      <c r="AG26" s="17"/>
      <c r="AH26" s="17"/>
      <c r="AI26" s="17"/>
      <c r="AJ26" s="17"/>
      <c r="AK26" s="35"/>
      <c r="AL26"/>
      <c r="AM26"/>
    </row>
    <row r="27" spans="1:44" ht="15.75" thickBot="1" x14ac:dyDescent="0.3">
      <c r="A27" s="1" t="s">
        <v>98</v>
      </c>
      <c r="AC27" s="46" t="s">
        <v>3</v>
      </c>
      <c r="AD27" s="47">
        <f>B23</f>
        <v>0.03</v>
      </c>
      <c r="AE27" s="47"/>
      <c r="AF27" s="48">
        <f>ROUND(AF9*$AD$27,0)</f>
        <v>66206</v>
      </c>
      <c r="AG27" s="48">
        <f t="shared" ref="AG27" si="8">ROUND(AG9*$AD$27,0)</f>
        <v>67594</v>
      </c>
      <c r="AH27" s="48"/>
      <c r="AI27" s="48"/>
      <c r="AJ27" s="48"/>
      <c r="AK27" s="48"/>
      <c r="AL27"/>
      <c r="AM27"/>
    </row>
    <row r="28" spans="1:44" ht="16.5" thickTop="1" thickBot="1" x14ac:dyDescent="0.3">
      <c r="A28" s="1" t="s">
        <v>111</v>
      </c>
      <c r="AC28"/>
      <c r="AD28"/>
      <c r="AE28"/>
      <c r="AF28" s="5"/>
      <c r="AG28" s="5"/>
      <c r="AH28" s="5"/>
      <c r="AI28" s="5"/>
      <c r="AJ28" s="5"/>
      <c r="AK28" s="5"/>
      <c r="AL28"/>
      <c r="AM28"/>
    </row>
    <row r="29" spans="1:44" ht="15.75" thickTop="1" x14ac:dyDescent="0.25">
      <c r="A29" s="1" t="s">
        <v>110</v>
      </c>
      <c r="AC29" s="30" t="s">
        <v>35</v>
      </c>
      <c r="AD29" s="31"/>
      <c r="AE29" s="31"/>
      <c r="AF29" s="32"/>
      <c r="AG29" s="32"/>
      <c r="AH29" s="32"/>
      <c r="AI29" s="32"/>
      <c r="AJ29" s="32"/>
      <c r="AK29" s="33"/>
      <c r="AL29"/>
      <c r="AM29"/>
    </row>
    <row r="30" spans="1:44" ht="15" x14ac:dyDescent="0.25">
      <c r="A30" s="1" t="s">
        <v>112</v>
      </c>
      <c r="AC30" s="34" t="s">
        <v>36</v>
      </c>
      <c r="AD30" s="18"/>
      <c r="AE30" s="18"/>
      <c r="AF30" s="17"/>
      <c r="AG30" s="17"/>
      <c r="AH30" s="17"/>
      <c r="AI30" s="17"/>
      <c r="AJ30" s="17"/>
      <c r="AK30" s="35"/>
      <c r="AL30"/>
      <c r="AM30"/>
    </row>
    <row r="31" spans="1:44" ht="15" x14ac:dyDescent="0.25">
      <c r="A31" s="1" t="s">
        <v>113</v>
      </c>
      <c r="AC31" s="34" t="s">
        <v>51</v>
      </c>
      <c r="AD31" s="18"/>
      <c r="AE31" s="18"/>
      <c r="AF31" s="17"/>
      <c r="AG31" s="17"/>
      <c r="AH31" s="17"/>
      <c r="AI31" s="17"/>
      <c r="AJ31" s="17"/>
      <c r="AK31" s="35"/>
      <c r="AL31"/>
      <c r="AM31"/>
    </row>
    <row r="32" spans="1:44" ht="15" x14ac:dyDescent="0.25">
      <c r="B32" s="92"/>
      <c r="AC32" s="36" t="s">
        <v>56</v>
      </c>
      <c r="AD32" s="21"/>
      <c r="AE32" s="21"/>
      <c r="AF32" s="22"/>
      <c r="AG32" s="22"/>
      <c r="AH32" s="22"/>
      <c r="AI32" s="22"/>
      <c r="AJ32" s="22"/>
      <c r="AK32" s="37"/>
    </row>
    <row r="33" spans="29:37" ht="15" x14ac:dyDescent="0.25">
      <c r="AC33" s="38"/>
      <c r="AD33" s="27"/>
      <c r="AE33" s="27"/>
      <c r="AF33" s="27"/>
      <c r="AG33" s="27"/>
      <c r="AH33" s="27"/>
      <c r="AI33" s="27"/>
      <c r="AJ33" s="27"/>
      <c r="AK33" s="75"/>
    </row>
    <row r="34" spans="29:37" ht="15.75" thickBot="1" x14ac:dyDescent="0.3">
      <c r="AC34" s="39" t="s">
        <v>72</v>
      </c>
      <c r="AD34" s="76"/>
      <c r="AE34" s="76"/>
      <c r="AF34" s="77"/>
      <c r="AG34" s="77"/>
      <c r="AH34" s="77"/>
      <c r="AI34" s="77"/>
      <c r="AJ34" s="77"/>
      <c r="AK34" s="78"/>
    </row>
    <row r="35" spans="29:37" ht="15.75" thickTop="1" x14ac:dyDescent="0.25"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9:37" ht="15" x14ac:dyDescent="0.25">
      <c r="AC36" s="12"/>
      <c r="AD36" s="14"/>
      <c r="AE36" s="12"/>
      <c r="AF36" s="12"/>
      <c r="AG36" s="12"/>
      <c r="AH36" s="12"/>
      <c r="AI36" s="12"/>
      <c r="AJ36" s="11"/>
      <c r="AK36" s="12"/>
    </row>
    <row r="37" spans="29:37" ht="15.75" thickBot="1" x14ac:dyDescent="0.3">
      <c r="AC37" s="12"/>
      <c r="AD37" s="9" t="s">
        <v>20</v>
      </c>
      <c r="AE37" s="9" t="s">
        <v>21</v>
      </c>
      <c r="AF37" s="9" t="s">
        <v>9</v>
      </c>
      <c r="AG37" s="9" t="s">
        <v>40</v>
      </c>
      <c r="AH37" s="9" t="s">
        <v>41</v>
      </c>
      <c r="AI37" s="9" t="s">
        <v>42</v>
      </c>
      <c r="AJ37" s="9" t="s">
        <v>43</v>
      </c>
      <c r="AK37" s="9" t="s">
        <v>44</v>
      </c>
    </row>
    <row r="38" spans="29:37" ht="15.75" thickTop="1" x14ac:dyDescent="0.25">
      <c r="AC38" s="30" t="s">
        <v>49</v>
      </c>
      <c r="AD38" s="55"/>
      <c r="AE38" s="55"/>
      <c r="AF38" s="55"/>
      <c r="AG38" s="55"/>
      <c r="AH38" s="55"/>
      <c r="AI38" s="55"/>
      <c r="AJ38" s="55"/>
      <c r="AK38" s="67"/>
    </row>
    <row r="39" spans="29:37" ht="15" x14ac:dyDescent="0.25">
      <c r="AC39" s="34" t="s">
        <v>36</v>
      </c>
      <c r="AD39" s="27"/>
      <c r="AE39" s="27"/>
      <c r="AF39" s="25"/>
      <c r="AG39" s="25"/>
      <c r="AH39" s="25">
        <f t="shared" ref="AH39:AK39" si="9">AH12</f>
        <v>0</v>
      </c>
      <c r="AI39" s="25">
        <f t="shared" si="9"/>
        <v>0</v>
      </c>
      <c r="AJ39" s="25">
        <f t="shared" si="9"/>
        <v>0</v>
      </c>
      <c r="AK39" s="56">
        <f t="shared" si="9"/>
        <v>0</v>
      </c>
    </row>
    <row r="40" spans="29:37" ht="15" x14ac:dyDescent="0.25">
      <c r="AC40" s="34" t="s">
        <v>50</v>
      </c>
      <c r="AD40" s="27"/>
      <c r="AE40" s="27"/>
      <c r="AF40" s="25"/>
      <c r="AG40" s="25"/>
      <c r="AH40" s="25">
        <f>$O51</f>
        <v>0</v>
      </c>
      <c r="AI40" s="25">
        <f>$O63</f>
        <v>0</v>
      </c>
      <c r="AJ40" s="25">
        <f>$O75</f>
        <v>0</v>
      </c>
      <c r="AK40" s="56">
        <f>$O87</f>
        <v>0</v>
      </c>
    </row>
    <row r="41" spans="29:37" ht="15" x14ac:dyDescent="0.25">
      <c r="AC41" s="34" t="s">
        <v>52</v>
      </c>
      <c r="AD41" s="27"/>
      <c r="AE41" s="27"/>
      <c r="AF41" s="25"/>
      <c r="AG41" s="25"/>
      <c r="AH41" s="25">
        <f t="shared" ref="AH41:AK41" si="10">$T$12</f>
        <v>0</v>
      </c>
      <c r="AI41" s="25">
        <f t="shared" si="10"/>
        <v>0</v>
      </c>
      <c r="AJ41" s="25">
        <f t="shared" si="10"/>
        <v>0</v>
      </c>
      <c r="AK41" s="56">
        <f t="shared" si="10"/>
        <v>0</v>
      </c>
    </row>
    <row r="42" spans="29:37" ht="15" x14ac:dyDescent="0.25">
      <c r="AC42" s="34" t="s">
        <v>54</v>
      </c>
      <c r="AD42" s="27"/>
      <c r="AE42" s="27"/>
      <c r="AF42" s="25"/>
      <c r="AG42" s="25"/>
      <c r="AH42" s="25">
        <f t="shared" ref="AH42:AK42" si="11">AH39-AH40-AH41</f>
        <v>0</v>
      </c>
      <c r="AI42" s="25">
        <f t="shared" si="11"/>
        <v>0</v>
      </c>
      <c r="AJ42" s="25">
        <f t="shared" si="11"/>
        <v>0</v>
      </c>
      <c r="AK42" s="56">
        <f t="shared" si="11"/>
        <v>0</v>
      </c>
    </row>
    <row r="43" spans="29:37" ht="15.75" thickBot="1" x14ac:dyDescent="0.3">
      <c r="AC43" s="57" t="s">
        <v>53</v>
      </c>
      <c r="AD43" s="58">
        <f>B21</f>
        <v>0.2</v>
      </c>
      <c r="AE43" s="59"/>
      <c r="AF43" s="60"/>
      <c r="AG43" s="60"/>
      <c r="AH43" s="60">
        <f t="shared" ref="AH43:AK43" si="12">AH42*$AD$43</f>
        <v>0</v>
      </c>
      <c r="AI43" s="60">
        <f t="shared" si="12"/>
        <v>0</v>
      </c>
      <c r="AJ43" s="60">
        <f t="shared" si="12"/>
        <v>0</v>
      </c>
      <c r="AK43" s="61">
        <f t="shared" si="12"/>
        <v>0</v>
      </c>
    </row>
    <row r="44" spans="29:37" ht="16.5" thickTop="1" thickBot="1" x14ac:dyDescent="0.3"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9:37" ht="15.75" thickTop="1" x14ac:dyDescent="0.25">
      <c r="AC45" s="30" t="s">
        <v>57</v>
      </c>
      <c r="AD45" s="55"/>
      <c r="AE45" s="55"/>
      <c r="AF45" s="55"/>
      <c r="AG45" s="55"/>
      <c r="AH45" s="55"/>
      <c r="AI45" s="55"/>
      <c r="AJ45" s="55"/>
      <c r="AK45" s="67"/>
    </row>
    <row r="46" spans="29:37" ht="15" x14ac:dyDescent="0.25">
      <c r="AC46" s="38" t="s">
        <v>37</v>
      </c>
      <c r="AD46" s="27"/>
      <c r="AE46" s="27"/>
      <c r="AF46" s="25">
        <f t="shared" ref="AF46:AK46" si="13">AF32</f>
        <v>0</v>
      </c>
      <c r="AG46" s="25">
        <f t="shared" si="13"/>
        <v>0</v>
      </c>
      <c r="AH46" s="25">
        <f t="shared" si="13"/>
        <v>0</v>
      </c>
      <c r="AI46" s="25">
        <f t="shared" si="13"/>
        <v>0</v>
      </c>
      <c r="AJ46" s="25">
        <f t="shared" si="13"/>
        <v>0</v>
      </c>
      <c r="AK46" s="56">
        <f t="shared" si="13"/>
        <v>0</v>
      </c>
    </row>
    <row r="47" spans="29:37" ht="15" x14ac:dyDescent="0.25">
      <c r="AC47" s="38" t="s">
        <v>58</v>
      </c>
      <c r="AD47" s="27"/>
      <c r="AE47" s="27"/>
      <c r="AF47" s="25">
        <f t="shared" ref="AF47:AK47" si="14">AF43</f>
        <v>0</v>
      </c>
      <c r="AG47" s="25">
        <f t="shared" si="14"/>
        <v>0</v>
      </c>
      <c r="AH47" s="25">
        <f t="shared" si="14"/>
        <v>0</v>
      </c>
      <c r="AI47" s="25">
        <f t="shared" si="14"/>
        <v>0</v>
      </c>
      <c r="AJ47" s="25">
        <f t="shared" si="14"/>
        <v>0</v>
      </c>
      <c r="AK47" s="56">
        <f t="shared" si="14"/>
        <v>0</v>
      </c>
    </row>
    <row r="48" spans="29:37" ht="15.75" thickBot="1" x14ac:dyDescent="0.3">
      <c r="AC48" s="53" t="s">
        <v>57</v>
      </c>
      <c r="AD48" s="59"/>
      <c r="AE48" s="59"/>
      <c r="AF48" s="60">
        <f>AF46-AF47</f>
        <v>0</v>
      </c>
      <c r="AG48" s="60">
        <f t="shared" ref="AG48:AK48" si="15">AG46-AG47</f>
        <v>0</v>
      </c>
      <c r="AH48" s="60">
        <f t="shared" si="15"/>
        <v>0</v>
      </c>
      <c r="AI48" s="60">
        <f t="shared" si="15"/>
        <v>0</v>
      </c>
      <c r="AJ48" s="60">
        <f t="shared" si="15"/>
        <v>0</v>
      </c>
      <c r="AK48" s="61">
        <f t="shared" si="15"/>
        <v>0</v>
      </c>
    </row>
    <row r="49" spans="29:37" ht="15.75" thickTop="1" x14ac:dyDescent="0.25"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9:37" ht="15.75" thickBot="1" x14ac:dyDescent="0.3"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9:37" ht="15.75" thickTop="1" x14ac:dyDescent="0.25">
      <c r="AC51" s="30" t="s">
        <v>65</v>
      </c>
      <c r="AD51" s="55"/>
      <c r="AE51" s="55"/>
      <c r="AF51" s="55"/>
      <c r="AG51" s="55"/>
      <c r="AH51" s="55"/>
      <c r="AI51" s="55"/>
      <c r="AJ51" s="67"/>
    </row>
    <row r="52" spans="29:37" ht="15" x14ac:dyDescent="0.25">
      <c r="AC52" s="38" t="s">
        <v>47</v>
      </c>
      <c r="AD52" s="19">
        <f>B20</f>
        <v>7.7499999999999999E-2</v>
      </c>
      <c r="AE52" s="68" t="s">
        <v>48</v>
      </c>
      <c r="AF52" s="27"/>
      <c r="AG52" s="27"/>
      <c r="AH52" s="18"/>
      <c r="AI52" s="18"/>
      <c r="AJ52" s="56"/>
    </row>
    <row r="53" spans="29:37" ht="15" x14ac:dyDescent="0.25">
      <c r="AC53" s="38" t="s">
        <v>38</v>
      </c>
      <c r="AD53" s="18"/>
      <c r="AE53" s="18"/>
      <c r="AF53" s="18"/>
      <c r="AG53" s="18"/>
      <c r="AH53" s="18"/>
      <c r="AI53" s="18"/>
      <c r="AJ53" s="56"/>
    </row>
    <row r="54" spans="29:37" ht="15" x14ac:dyDescent="0.25">
      <c r="AC54" s="36" t="s">
        <v>46</v>
      </c>
      <c r="AD54" s="18"/>
      <c r="AE54" s="18"/>
      <c r="AF54" s="18"/>
      <c r="AG54" s="18"/>
      <c r="AH54" s="18"/>
      <c r="AI54" s="18"/>
      <c r="AJ54" s="37"/>
    </row>
    <row r="55" spans="29:37" ht="15" x14ac:dyDescent="0.25">
      <c r="AC55" s="38" t="s">
        <v>59</v>
      </c>
      <c r="AD55" s="18"/>
      <c r="AE55" s="18"/>
      <c r="AF55" s="18"/>
      <c r="AG55" s="18"/>
      <c r="AH55" s="65"/>
      <c r="AI55" s="65"/>
      <c r="AJ55" s="66"/>
    </row>
    <row r="56" spans="29:37" ht="15" x14ac:dyDescent="0.25">
      <c r="AC56" s="38" t="s">
        <v>60</v>
      </c>
      <c r="AD56" s="18"/>
      <c r="AE56" s="18"/>
      <c r="AF56" s="18"/>
      <c r="AG56" s="18"/>
      <c r="AH56" s="65"/>
      <c r="AI56" s="65"/>
      <c r="AJ56" s="66"/>
    </row>
    <row r="57" spans="29:37" ht="15" x14ac:dyDescent="0.25">
      <c r="AC57" s="38" t="s">
        <v>61</v>
      </c>
      <c r="AD57" s="18"/>
      <c r="AE57" s="18"/>
      <c r="AF57" s="18"/>
      <c r="AG57" s="18"/>
      <c r="AH57" s="65"/>
      <c r="AI57" s="65"/>
      <c r="AJ57" s="66"/>
    </row>
    <row r="58" spans="29:37" ht="15" x14ac:dyDescent="0.25">
      <c r="AC58" s="38" t="s">
        <v>62</v>
      </c>
      <c r="AD58" s="18"/>
      <c r="AE58" s="18"/>
      <c r="AF58" s="18"/>
      <c r="AG58" s="18"/>
      <c r="AH58" s="65"/>
      <c r="AI58" s="65"/>
      <c r="AJ58" s="66"/>
    </row>
    <row r="59" spans="29:37" ht="15" x14ac:dyDescent="0.25">
      <c r="AC59" s="38" t="s">
        <v>63</v>
      </c>
      <c r="AD59" s="19">
        <f>B22</f>
        <v>0.15</v>
      </c>
      <c r="AE59" s="18"/>
      <c r="AF59" s="18"/>
      <c r="AG59" s="18"/>
      <c r="AH59" s="65"/>
      <c r="AI59" s="65"/>
      <c r="AJ59" s="66"/>
    </row>
    <row r="60" spans="29:37" ht="15.75" thickBot="1" x14ac:dyDescent="0.3">
      <c r="AC60" s="53" t="s">
        <v>65</v>
      </c>
      <c r="AD60" s="40"/>
      <c r="AE60" s="59"/>
      <c r="AF60" s="59"/>
      <c r="AG60" s="59"/>
      <c r="AH60" s="59"/>
      <c r="AI60" s="59"/>
      <c r="AJ60" s="79"/>
    </row>
    <row r="61" spans="29:37" ht="16.5" thickTop="1" thickBot="1" x14ac:dyDescent="0.3">
      <c r="AC61" s="12"/>
      <c r="AD61" s="12"/>
      <c r="AE61" s="12"/>
      <c r="AF61" s="12"/>
      <c r="AG61" s="12"/>
      <c r="AH61" s="12"/>
      <c r="AI61" s="12"/>
      <c r="AJ61" s="12"/>
    </row>
    <row r="62" spans="29:37" ht="15.75" thickTop="1" x14ac:dyDescent="0.25">
      <c r="AC62" s="62" t="s">
        <v>66</v>
      </c>
      <c r="AD62" s="41"/>
      <c r="AE62" s="63" t="s">
        <v>71</v>
      </c>
      <c r="AF62" s="63" t="str">
        <f>AF3</f>
        <v>Year 1</v>
      </c>
      <c r="AG62" s="63" t="str">
        <f>AG3</f>
        <v>Year 2</v>
      </c>
      <c r="AH62" s="63" t="str">
        <f>AH3</f>
        <v>Year 3</v>
      </c>
      <c r="AI62" s="63" t="str">
        <f>AI3</f>
        <v>Year 4</v>
      </c>
      <c r="AJ62" s="64" t="str">
        <f>AJ3</f>
        <v>Year 5</v>
      </c>
    </row>
    <row r="63" spans="29:37" ht="15" x14ac:dyDescent="0.25">
      <c r="AC63" s="38" t="s">
        <v>73</v>
      </c>
      <c r="AD63" s="18"/>
      <c r="AE63" s="25">
        <f>-B13</f>
        <v>-7349999.9999999991</v>
      </c>
      <c r="AF63" s="25"/>
      <c r="AG63" s="25"/>
      <c r="AH63" s="25"/>
      <c r="AI63" s="25"/>
      <c r="AJ63" s="56"/>
    </row>
    <row r="64" spans="29:37" ht="15" x14ac:dyDescent="0.25">
      <c r="AC64" s="38" t="s">
        <v>67</v>
      </c>
      <c r="AD64" s="18"/>
      <c r="AE64" s="25"/>
      <c r="AF64" s="25"/>
      <c r="AG64" s="25"/>
      <c r="AH64" s="25"/>
      <c r="AI64" s="25"/>
      <c r="AJ64" s="56"/>
    </row>
    <row r="65" spans="29:36" ht="15" x14ac:dyDescent="0.25">
      <c r="AC65" s="38" t="s">
        <v>68</v>
      </c>
      <c r="AD65" s="18"/>
      <c r="AE65" s="25"/>
      <c r="AF65" s="25"/>
      <c r="AG65" s="25"/>
      <c r="AH65" s="25"/>
      <c r="AI65" s="25"/>
      <c r="AJ65" s="56"/>
    </row>
    <row r="66" spans="29:36" ht="15" x14ac:dyDescent="0.25">
      <c r="AC66" s="38" t="s">
        <v>69</v>
      </c>
      <c r="AD66" s="18"/>
      <c r="AE66" s="25"/>
      <c r="AF66" s="25"/>
      <c r="AG66" s="25"/>
      <c r="AH66" s="25"/>
      <c r="AI66" s="25"/>
      <c r="AJ66" s="56"/>
    </row>
    <row r="67" spans="29:36" ht="15" x14ac:dyDescent="0.25">
      <c r="AC67" s="38"/>
      <c r="AD67" s="18"/>
      <c r="AE67" s="25"/>
      <c r="AF67" s="25"/>
      <c r="AG67" s="25"/>
      <c r="AH67" s="25"/>
      <c r="AI67" s="25"/>
      <c r="AJ67" s="56"/>
    </row>
    <row r="68" spans="29:36" ht="15.75" thickBot="1" x14ac:dyDescent="0.3">
      <c r="AC68" s="57" t="s">
        <v>70</v>
      </c>
      <c r="AD68" s="58"/>
      <c r="AE68" s="59"/>
      <c r="AF68" s="59"/>
      <c r="AG68" s="59"/>
      <c r="AH68" s="59"/>
      <c r="AI68" s="59"/>
      <c r="AJ68" s="80"/>
    </row>
    <row r="69" spans="29:36" ht="15.75" thickTop="1" x14ac:dyDescent="0.25">
      <c r="AC69" s="12"/>
    </row>
  </sheetData>
  <pageMargins left="0.75" right="0.5" top="0.5" bottom="0.5" header="0.5" footer="0.5"/>
  <pageSetup fitToHeight="2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Excel case template</vt:lpstr>
      <vt:lpstr>Excel case template extra</vt:lpstr>
      <vt:lpstr>'Excel case template'!Print_Area</vt:lpstr>
      <vt:lpstr>'Excel case template extra'!Print_Area</vt:lpstr>
      <vt:lpstr>Instructions!Print_Area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McCrady</dc:creator>
  <cp:lastModifiedBy>Jay Barcliff</cp:lastModifiedBy>
  <cp:lastPrinted>2021-10-14T16:15:50Z</cp:lastPrinted>
  <dcterms:created xsi:type="dcterms:W3CDTF">2018-10-03T10:31:00Z</dcterms:created>
  <dcterms:modified xsi:type="dcterms:W3CDTF">2021-10-24T23:05:27Z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ca6640-7970-499b-9589-ea1462fbd36c_Enabled">
    <vt:lpwstr>true</vt:lpwstr>
  </property>
  <property fmtid="{D5CDD505-2E9C-101B-9397-08002B2CF9AE}" pid="3" name="MSIP_Label_75ca6640-7970-499b-9589-ea1462fbd36c_SetDate">
    <vt:lpwstr>2020-11-02T15:30:43Z</vt:lpwstr>
  </property>
  <property fmtid="{D5CDD505-2E9C-101B-9397-08002B2CF9AE}" pid="4" name="MSIP_Label_75ca6640-7970-499b-9589-ea1462fbd36c_Method">
    <vt:lpwstr>Standard</vt:lpwstr>
  </property>
  <property fmtid="{D5CDD505-2E9C-101B-9397-08002B2CF9AE}" pid="5" name="MSIP_Label_75ca6640-7970-499b-9589-ea1462fbd36c_Name">
    <vt:lpwstr>General</vt:lpwstr>
  </property>
  <property fmtid="{D5CDD505-2E9C-101B-9397-08002B2CF9AE}" pid="6" name="MSIP_Label_75ca6640-7970-499b-9589-ea1462fbd36c_SiteId">
    <vt:lpwstr>8cba7b62-9e86-46c6-9b1b-06504a61c72d</vt:lpwstr>
  </property>
  <property fmtid="{D5CDD505-2E9C-101B-9397-08002B2CF9AE}" pid="7" name="MSIP_Label_75ca6640-7970-499b-9589-ea1462fbd36c_ActionId">
    <vt:lpwstr>cb9ad095-fde0-4f12-97a1-3b18ba3a056b</vt:lpwstr>
  </property>
  <property fmtid="{D5CDD505-2E9C-101B-9397-08002B2CF9AE}" pid="8" name="MSIP_Label_75ca6640-7970-499b-9589-ea1462fbd36c_ContentBits">
    <vt:lpwstr>0</vt:lpwstr>
  </property>
</Properties>
</file>